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ss15\Downloads\"/>
    </mc:Choice>
  </mc:AlternateContent>
  <xr:revisionPtr revIDLastSave="0" documentId="8_{B8F9E164-4830-41A9-966E-809E8DFA64FF}" xr6:coauthVersionLast="36" xr6:coauthVersionMax="36" xr10:uidLastSave="{00000000-0000-0000-0000-000000000000}"/>
  <bookViews>
    <workbookView xWindow="0" yWindow="0" windowWidth="23040" windowHeight="9060" tabRatio="386" xr2:uid="{00000000-000D-0000-FFFF-FFFF00000000}"/>
  </bookViews>
  <sheets>
    <sheet name="sheet1" sheetId="1" r:id="rId1"/>
    <sheet name="SupportData" sheetId="2" r:id="rId2"/>
    <sheet name="Weather" sheetId="3" r:id="rId3"/>
    <sheet name="LMP" sheetId="4" r:id="rId4"/>
  </sheets>
  <definedNames>
    <definedName name="_xlnm._FilterDatabase" localSheetId="3">Weather!$B$1:$B$1</definedName>
    <definedName name="param_cuthi" localSheetId="0">2E+30</definedName>
    <definedName name="param_cutlo" localSheetId="0">-2E+30</definedName>
    <definedName name="param_deriv" localSheetId="0">3</definedName>
    <definedName name="param_epgap" localSheetId="0">0</definedName>
    <definedName name="param_epstep" localSheetId="0">0.000001</definedName>
    <definedName name="param_iisbnd" localSheetId="0">0</definedName>
    <definedName name="param_reordr" localSheetId="0">0</definedName>
    <definedName name="solver_adj_ob" localSheetId="0">1</definedName>
    <definedName name="solver_cct" localSheetId="0">20</definedName>
    <definedName name="solver_cgt" localSheetId="0">1</definedName>
    <definedName name="solver_cha" localSheetId="0">0</definedName>
    <definedName name="solver_chc1" localSheetId="0">0</definedName>
    <definedName name="solver_chc2" localSheetId="0">0</definedName>
    <definedName name="solver_chc3" localSheetId="0">0</definedName>
    <definedName name="solver_chc4" localSheetId="0">0</definedName>
    <definedName name="solver_chc5" localSheetId="0">0</definedName>
    <definedName name="solver_chc6" localSheetId="0">0</definedName>
    <definedName name="solver_chn" localSheetId="0">4</definedName>
    <definedName name="solver_chp1" localSheetId="0">0</definedName>
    <definedName name="solver_chp2" localSheetId="0">0</definedName>
    <definedName name="solver_chp3" localSheetId="0">0</definedName>
    <definedName name="solver_chp4" localSheetId="0">0</definedName>
    <definedName name="solver_chp5" localSheetId="0">0</definedName>
    <definedName name="solver_chp6" localSheetId="0">0</definedName>
    <definedName name="solver_cht" localSheetId="0">0</definedName>
    <definedName name="solver_cir1" localSheetId="0">1</definedName>
    <definedName name="solver_cir2" localSheetId="0">1</definedName>
    <definedName name="solver_cir3" localSheetId="0">1</definedName>
    <definedName name="solver_cir4" localSheetId="0">1</definedName>
    <definedName name="solver_cir5" localSheetId="0">1</definedName>
    <definedName name="solver_cir6" localSheetId="0">1</definedName>
    <definedName name="solver_con" localSheetId="0">" "</definedName>
    <definedName name="solver_con1" localSheetId="0">" "</definedName>
    <definedName name="solver_con2" localSheetId="0">" "</definedName>
    <definedName name="solver_con3" localSheetId="0">" "</definedName>
    <definedName name="solver_con4" localSheetId="0">" "</definedName>
    <definedName name="solver_con5" localSheetId="0">" "</definedName>
    <definedName name="solver_con6" localSheetId="0">" "</definedName>
    <definedName name="solver_cvg" localSheetId="0">0.0001</definedName>
    <definedName name="solver_dia" localSheetId="0">5</definedName>
    <definedName name="solver_drv" localSheetId="0">1</definedName>
    <definedName name="solver_dua" localSheetId="0">2</definedName>
    <definedName name="solver_eng" localSheetId="0" hidden="1">2</definedName>
    <definedName name="solver_est" localSheetId="0">1</definedName>
    <definedName name="solver_gct" localSheetId="0">20</definedName>
    <definedName name="solver_gop" localSheetId="0">1</definedName>
    <definedName name="solver_iao" localSheetId="0">0</definedName>
    <definedName name="solver_ibd" localSheetId="0">0</definedName>
    <definedName name="solver_int" localSheetId="0">0</definedName>
    <definedName name="solver_irs" localSheetId="0">0</definedName>
    <definedName name="solver_ism" localSheetId="0">0</definedName>
    <definedName name="solver_itr" localSheetId="0">2147483647</definedName>
    <definedName name="solver_kiv" localSheetId="0">2E+30</definedName>
    <definedName name="solver_lhs_ob1" localSheetId="0">0</definedName>
    <definedName name="solver_lhs_ob2" localSheetId="0">0</definedName>
    <definedName name="solver_lhs_ob3" localSheetId="0">0</definedName>
    <definedName name="solver_lhs_ob4" localSheetId="0">0</definedName>
    <definedName name="solver_lhs_ob5" localSheetId="0">0</definedName>
    <definedName name="solver_lhs_ob6" localSheetId="0">0</definedName>
    <definedName name="solver_lhs1" localSheetId="0" hidden="1">sheet1!#REF!</definedName>
    <definedName name="solver_lin" localSheetId="0">1</definedName>
    <definedName name="solver_lva" localSheetId="0">0</definedName>
    <definedName name="solver_mda" localSheetId="0">4</definedName>
    <definedName name="solver_mip" localSheetId="0">2147483647</definedName>
    <definedName name="solver_mni" localSheetId="0">30</definedName>
    <definedName name="solver_mod" localSheetId="0">3</definedName>
    <definedName name="solver_mrt" localSheetId="0">0.075</definedName>
    <definedName name="solver_msl" localSheetId="0">2</definedName>
    <definedName name="solver_neg" localSheetId="0" hidden="1">1</definedName>
    <definedName name="solver_nod" localSheetId="0">2147483647</definedName>
    <definedName name="solver_ntr" localSheetId="0">0</definedName>
    <definedName name="solver_ntri">1000</definedName>
    <definedName name="solver_num" localSheetId="0" hidden="1">0</definedName>
    <definedName name="solver_nwt" localSheetId="0">1</definedName>
    <definedName name="solver_obc" localSheetId="0">0</definedName>
    <definedName name="solver_obp" localSheetId="0">0</definedName>
    <definedName name="solver_ofx" localSheetId="0">0</definedName>
    <definedName name="solver_opt_ob" localSheetId="0">1</definedName>
    <definedName name="solver_phr" localSheetId="0">0</definedName>
    <definedName name="solver_piv" localSheetId="0">0.000001</definedName>
    <definedName name="solver_pre" localSheetId="0">0.000001</definedName>
    <definedName name="solver_pro" localSheetId="0">0</definedName>
    <definedName name="solver_psi" localSheetId="0">0</definedName>
    <definedName name="solver_rbv" localSheetId="0">1</definedName>
    <definedName name="solver_rdp" localSheetId="0">0</definedName>
    <definedName name="solver_red" localSheetId="0">0.00001</definedName>
    <definedName name="solver_rel1" localSheetId="0" hidden="1">1</definedName>
    <definedName name="solver_rel2" localSheetId="0">1</definedName>
    <definedName name="solver_rel3" localSheetId="0">1</definedName>
    <definedName name="solver_rel4" localSheetId="0">3</definedName>
    <definedName name="solver_rel5" localSheetId="0">2</definedName>
    <definedName name="solver_rel6" localSheetId="0">1</definedName>
    <definedName name="solver_rep" localSheetId="0">0</definedName>
    <definedName name="solver_rhs1" localSheetId="0" hidden="1">sheet1!#REF!</definedName>
    <definedName name="solver_rlx" localSheetId="0">0</definedName>
    <definedName name="solver_rsd" localSheetId="0">0</definedName>
    <definedName name="solver_rsmp">2</definedName>
    <definedName name="solver_rtr" localSheetId="0">0</definedName>
    <definedName name="solver_rxc1" localSheetId="0">1</definedName>
    <definedName name="solver_rxc2" localSheetId="0">1</definedName>
    <definedName name="solver_rxc3" localSheetId="0">1</definedName>
    <definedName name="solver_rxc4" localSheetId="0">1</definedName>
    <definedName name="solver_rxc5" localSheetId="0">1</definedName>
    <definedName name="solver_rxc6" localSheetId="0">1</definedName>
    <definedName name="solver_rxv" localSheetId="0">1</definedName>
    <definedName name="solver_scl" localSheetId="0">1</definedName>
    <definedName name="solver_seed">0</definedName>
    <definedName name="solver_sel" localSheetId="0">1</definedName>
    <definedName name="solver_sho" localSheetId="0">2</definedName>
    <definedName name="solver_slv" localSheetId="0">0</definedName>
    <definedName name="solver_slvu" localSheetId="0">0</definedName>
    <definedName name="solver_ssz" localSheetId="0">100</definedName>
    <definedName name="solver_tim" localSheetId="0">2147483647</definedName>
    <definedName name="solver_tms" localSheetId="0">0</definedName>
    <definedName name="solver_tol" localSheetId="0">0.01</definedName>
    <definedName name="solver_typ" localSheetId="0" hidden="1">1</definedName>
    <definedName name="solver_umod" localSheetId="0">1</definedName>
    <definedName name="solver_urs" localSheetId="0">0</definedName>
    <definedName name="solver_val" localSheetId="0" hidden="1">0</definedName>
    <definedName name="solver_var" localSheetId="0">" "</definedName>
    <definedName name="solver_ver" localSheetId="0" hidden="1">3</definedName>
    <definedName name="solver_vir" localSheetId="0">1</definedName>
    <definedName name="solver_vol" localSheetId="0">0</definedName>
    <definedName name="solver_vst" localSheetId="0">0</definedName>
  </definedNames>
  <calcPr calcId="191029"/>
  <fileRecoveryPr repairLoad="1"/>
</workbook>
</file>

<file path=xl/calcChain.xml><?xml version="1.0" encoding="utf-8"?>
<calcChain xmlns="http://schemas.openxmlformats.org/spreadsheetml/2006/main">
  <c r="B85" i="3" l="1"/>
  <c r="B93" i="3" s="1"/>
  <c r="B101" i="3" s="1"/>
  <c r="B109" i="3" s="1"/>
  <c r="B117" i="3" s="1"/>
  <c r="B125" i="3" s="1"/>
  <c r="B133" i="3" s="1"/>
  <c r="B141" i="3" s="1"/>
  <c r="B149" i="3" s="1"/>
  <c r="B157" i="3" s="1"/>
  <c r="B165" i="3" s="1"/>
  <c r="B173" i="3" s="1"/>
  <c r="B181" i="3" s="1"/>
  <c r="B189" i="3" s="1"/>
  <c r="B197" i="3" s="1"/>
  <c r="B205" i="3" s="1"/>
  <c r="B213" i="3" s="1"/>
  <c r="B221" i="3" s="1"/>
  <c r="B229" i="3" s="1"/>
  <c r="B237" i="3" s="1"/>
  <c r="B245" i="3" s="1"/>
  <c r="B23" i="3"/>
  <c r="B31" i="3" s="1"/>
  <c r="B39" i="3" s="1"/>
  <c r="B47" i="3" s="1"/>
  <c r="B55" i="3" s="1"/>
  <c r="B63" i="3" s="1"/>
  <c r="B71" i="3" s="1"/>
  <c r="B79" i="3" s="1"/>
  <c r="B87" i="3" s="1"/>
  <c r="B95" i="3" s="1"/>
  <c r="B103" i="3" s="1"/>
  <c r="B111" i="3" s="1"/>
  <c r="B119" i="3" s="1"/>
  <c r="B127" i="3" s="1"/>
  <c r="B135" i="3" s="1"/>
  <c r="B143" i="3" s="1"/>
  <c r="B151" i="3" s="1"/>
  <c r="B159" i="3" s="1"/>
  <c r="B167" i="3" s="1"/>
  <c r="B175" i="3" s="1"/>
  <c r="B183" i="3" s="1"/>
  <c r="B191" i="3" s="1"/>
  <c r="B199" i="3" s="1"/>
  <c r="B207" i="3" s="1"/>
  <c r="B215" i="3" s="1"/>
  <c r="B223" i="3" s="1"/>
  <c r="B231" i="3" s="1"/>
  <c r="B239" i="3" s="1"/>
  <c r="B247" i="3" s="1"/>
  <c r="B22" i="3"/>
  <c r="B30" i="3" s="1"/>
  <c r="B38" i="3" s="1"/>
  <c r="B46" i="3" s="1"/>
  <c r="B54" i="3" s="1"/>
  <c r="B62" i="3" s="1"/>
  <c r="B70" i="3" s="1"/>
  <c r="B78" i="3" s="1"/>
  <c r="B86" i="3" s="1"/>
  <c r="B94" i="3" s="1"/>
  <c r="B102" i="3" s="1"/>
  <c r="B110" i="3" s="1"/>
  <c r="B118" i="3" s="1"/>
  <c r="B126" i="3" s="1"/>
  <c r="B134" i="3" s="1"/>
  <c r="B142" i="3" s="1"/>
  <c r="B150" i="3" s="1"/>
  <c r="B158" i="3" s="1"/>
  <c r="B166" i="3" s="1"/>
  <c r="B174" i="3" s="1"/>
  <c r="B182" i="3" s="1"/>
  <c r="B190" i="3" s="1"/>
  <c r="B198" i="3" s="1"/>
  <c r="B206" i="3" s="1"/>
  <c r="B214" i="3" s="1"/>
  <c r="B222" i="3" s="1"/>
  <c r="B230" i="3" s="1"/>
  <c r="B238" i="3" s="1"/>
  <c r="B246" i="3" s="1"/>
  <c r="B21" i="3"/>
  <c r="B29" i="3" s="1"/>
  <c r="B37" i="3" s="1"/>
  <c r="B45" i="3" s="1"/>
  <c r="B53" i="3" s="1"/>
  <c r="B61" i="3" s="1"/>
  <c r="B69" i="3" s="1"/>
  <c r="B77" i="3" s="1"/>
  <c r="B20" i="3"/>
  <c r="B28" i="3" s="1"/>
  <c r="B36" i="3" s="1"/>
  <c r="B44" i="3" s="1"/>
  <c r="B52" i="3" s="1"/>
  <c r="B60" i="3" s="1"/>
  <c r="B68" i="3" s="1"/>
  <c r="B76" i="3" s="1"/>
  <c r="B84" i="3" s="1"/>
  <c r="B92" i="3" s="1"/>
  <c r="B100" i="3" s="1"/>
  <c r="B108" i="3" s="1"/>
  <c r="B116" i="3" s="1"/>
  <c r="B124" i="3" s="1"/>
  <c r="B132" i="3" s="1"/>
  <c r="B140" i="3" s="1"/>
  <c r="B148" i="3" s="1"/>
  <c r="B156" i="3" s="1"/>
  <c r="B164" i="3" s="1"/>
  <c r="B172" i="3" s="1"/>
  <c r="B180" i="3" s="1"/>
  <c r="B188" i="3" s="1"/>
  <c r="B196" i="3" s="1"/>
  <c r="B204" i="3" s="1"/>
  <c r="B212" i="3" s="1"/>
  <c r="B220" i="3" s="1"/>
  <c r="B228" i="3" s="1"/>
  <c r="B236" i="3" s="1"/>
  <c r="B244" i="3" s="1"/>
  <c r="B19" i="3"/>
  <c r="B27" i="3" s="1"/>
  <c r="B35" i="3" s="1"/>
  <c r="B43" i="3" s="1"/>
  <c r="B51" i="3" s="1"/>
  <c r="B59" i="3" s="1"/>
  <c r="B67" i="3" s="1"/>
  <c r="B75" i="3" s="1"/>
  <c r="B83" i="3" s="1"/>
  <c r="B91" i="3" s="1"/>
  <c r="B99" i="3" s="1"/>
  <c r="B107" i="3" s="1"/>
  <c r="B115" i="3" s="1"/>
  <c r="B123" i="3" s="1"/>
  <c r="B131" i="3" s="1"/>
  <c r="B139" i="3" s="1"/>
  <c r="B147" i="3" s="1"/>
  <c r="B155" i="3" s="1"/>
  <c r="B163" i="3" s="1"/>
  <c r="B171" i="3" s="1"/>
  <c r="B179" i="3" s="1"/>
  <c r="B187" i="3" s="1"/>
  <c r="B195" i="3" s="1"/>
  <c r="B203" i="3" s="1"/>
  <c r="B211" i="3" s="1"/>
  <c r="B219" i="3" s="1"/>
  <c r="B227" i="3" s="1"/>
  <c r="B235" i="3" s="1"/>
  <c r="B243" i="3" s="1"/>
  <c r="B18" i="3"/>
  <c r="B26" i="3" s="1"/>
  <c r="B34" i="3" s="1"/>
  <c r="B42" i="3" s="1"/>
  <c r="B50" i="3" s="1"/>
  <c r="B58" i="3" s="1"/>
  <c r="B66" i="3" s="1"/>
  <c r="B74" i="3" s="1"/>
  <c r="B82" i="3" s="1"/>
  <c r="B90" i="3" s="1"/>
  <c r="B98" i="3" s="1"/>
  <c r="B106" i="3" s="1"/>
  <c r="B114" i="3" s="1"/>
  <c r="B122" i="3" s="1"/>
  <c r="B130" i="3" s="1"/>
  <c r="B138" i="3" s="1"/>
  <c r="B146" i="3" s="1"/>
  <c r="B154" i="3" s="1"/>
  <c r="B162" i="3" s="1"/>
  <c r="B170" i="3" s="1"/>
  <c r="B178" i="3" s="1"/>
  <c r="B186" i="3" s="1"/>
  <c r="B194" i="3" s="1"/>
  <c r="B202" i="3" s="1"/>
  <c r="B210" i="3" s="1"/>
  <c r="B218" i="3" s="1"/>
  <c r="B226" i="3" s="1"/>
  <c r="B234" i="3" s="1"/>
  <c r="B242" i="3" s="1"/>
  <c r="B17" i="3"/>
  <c r="B25" i="3" s="1"/>
  <c r="B33" i="3" s="1"/>
  <c r="B41" i="3" s="1"/>
  <c r="B49" i="3" s="1"/>
  <c r="B57" i="3" s="1"/>
  <c r="B65" i="3" s="1"/>
  <c r="B73" i="3" s="1"/>
  <c r="B81" i="3" s="1"/>
  <c r="B89" i="3" s="1"/>
  <c r="B97" i="3" s="1"/>
  <c r="B105" i="3" s="1"/>
  <c r="B113" i="3" s="1"/>
  <c r="B121" i="3" s="1"/>
  <c r="B129" i="3" s="1"/>
  <c r="B137" i="3" s="1"/>
  <c r="B145" i="3" s="1"/>
  <c r="B153" i="3" s="1"/>
  <c r="B161" i="3" s="1"/>
  <c r="B169" i="3" s="1"/>
  <c r="B177" i="3" s="1"/>
  <c r="B185" i="3" s="1"/>
  <c r="B193" i="3" s="1"/>
  <c r="B201" i="3" s="1"/>
  <c r="B209" i="3" s="1"/>
  <c r="B217" i="3" s="1"/>
  <c r="B225" i="3" s="1"/>
  <c r="B233" i="3" s="1"/>
  <c r="B241" i="3" s="1"/>
  <c r="B16" i="3"/>
  <c r="B24" i="3" s="1"/>
  <c r="B32" i="3" s="1"/>
  <c r="B40" i="3" s="1"/>
  <c r="B48" i="3" s="1"/>
  <c r="B56" i="3" s="1"/>
  <c r="B64" i="3" s="1"/>
  <c r="B72" i="3" s="1"/>
  <c r="B80" i="3" s="1"/>
  <c r="B88" i="3" s="1"/>
  <c r="B96" i="3" s="1"/>
  <c r="B104" i="3" s="1"/>
  <c r="B112" i="3" s="1"/>
  <c r="B120" i="3" s="1"/>
  <c r="B128" i="3" s="1"/>
  <c r="B136" i="3" s="1"/>
  <c r="B144" i="3" s="1"/>
  <c r="B152" i="3" s="1"/>
  <c r="B160" i="3" s="1"/>
  <c r="B168" i="3" s="1"/>
  <c r="B176" i="3" s="1"/>
  <c r="B184" i="3" s="1"/>
  <c r="B192" i="3" s="1"/>
  <c r="B200" i="3" s="1"/>
  <c r="B208" i="3" s="1"/>
  <c r="B216" i="3" s="1"/>
  <c r="B224" i="3" s="1"/>
  <c r="B232" i="3" s="1"/>
  <c r="B240" i="3" s="1"/>
  <c r="A16" i="3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9" i="3"/>
  <c r="I10" i="3" s="1"/>
  <c r="A8" i="3"/>
  <c r="A9" i="3" s="1"/>
  <c r="C40" i="2"/>
  <c r="C39" i="2"/>
  <c r="C35" i="2"/>
  <c r="C34" i="2"/>
  <c r="C33" i="2"/>
  <c r="C32" i="2"/>
  <c r="C27" i="2"/>
  <c r="C28" i="2" s="1"/>
  <c r="C25" i="2"/>
  <c r="C14" i="2"/>
  <c r="F8" i="2"/>
  <c r="B65" i="1"/>
  <c r="B89" i="1" s="1"/>
  <c r="B113" i="1" s="1"/>
  <c r="B137" i="1" s="1"/>
  <c r="B161" i="1" s="1"/>
  <c r="B185" i="1" s="1"/>
  <c r="B209" i="1" s="1"/>
  <c r="B233" i="1" s="1"/>
  <c r="B257" i="1" s="1"/>
  <c r="B281" i="1" s="1"/>
  <c r="B305" i="1" s="1"/>
  <c r="B329" i="1" s="1"/>
  <c r="B353" i="1" s="1"/>
  <c r="B377" i="1" s="1"/>
  <c r="B401" i="1" s="1"/>
  <c r="B425" i="1" s="1"/>
  <c r="B449" i="1" s="1"/>
  <c r="B473" i="1" s="1"/>
  <c r="B497" i="1" s="1"/>
  <c r="B521" i="1" s="1"/>
  <c r="B545" i="1" s="1"/>
  <c r="B569" i="1" s="1"/>
  <c r="B593" i="1" s="1"/>
  <c r="B617" i="1" s="1"/>
  <c r="B641" i="1" s="1"/>
  <c r="B665" i="1" s="1"/>
  <c r="B689" i="1" s="1"/>
  <c r="B713" i="1" s="1"/>
  <c r="B737" i="1" s="1"/>
  <c r="B64" i="1"/>
  <c r="B88" i="1" s="1"/>
  <c r="B112" i="1" s="1"/>
  <c r="B136" i="1" s="1"/>
  <c r="B160" i="1" s="1"/>
  <c r="B184" i="1" s="1"/>
  <c r="B208" i="1" s="1"/>
  <c r="B232" i="1" s="1"/>
  <c r="B256" i="1" s="1"/>
  <c r="B280" i="1" s="1"/>
  <c r="B304" i="1" s="1"/>
  <c r="B328" i="1" s="1"/>
  <c r="B352" i="1" s="1"/>
  <c r="B376" i="1" s="1"/>
  <c r="B400" i="1" s="1"/>
  <c r="B424" i="1" s="1"/>
  <c r="B448" i="1" s="1"/>
  <c r="B472" i="1" s="1"/>
  <c r="B496" i="1" s="1"/>
  <c r="B520" i="1" s="1"/>
  <c r="B544" i="1" s="1"/>
  <c r="B568" i="1" s="1"/>
  <c r="B592" i="1" s="1"/>
  <c r="B616" i="1" s="1"/>
  <c r="B640" i="1" s="1"/>
  <c r="B664" i="1" s="1"/>
  <c r="B688" i="1" s="1"/>
  <c r="B712" i="1" s="1"/>
  <c r="B736" i="1" s="1"/>
  <c r="B63" i="1"/>
  <c r="B87" i="1" s="1"/>
  <c r="B111" i="1" s="1"/>
  <c r="B135" i="1" s="1"/>
  <c r="B159" i="1" s="1"/>
  <c r="B183" i="1" s="1"/>
  <c r="B207" i="1" s="1"/>
  <c r="B231" i="1" s="1"/>
  <c r="B255" i="1" s="1"/>
  <c r="B279" i="1" s="1"/>
  <c r="B303" i="1" s="1"/>
  <c r="B327" i="1" s="1"/>
  <c r="B351" i="1" s="1"/>
  <c r="B375" i="1" s="1"/>
  <c r="B399" i="1" s="1"/>
  <c r="B423" i="1" s="1"/>
  <c r="B447" i="1" s="1"/>
  <c r="B471" i="1" s="1"/>
  <c r="B495" i="1" s="1"/>
  <c r="B519" i="1" s="1"/>
  <c r="B543" i="1" s="1"/>
  <c r="B567" i="1" s="1"/>
  <c r="B591" i="1" s="1"/>
  <c r="B615" i="1" s="1"/>
  <c r="B639" i="1" s="1"/>
  <c r="B663" i="1" s="1"/>
  <c r="B687" i="1" s="1"/>
  <c r="B711" i="1" s="1"/>
  <c r="B735" i="1" s="1"/>
  <c r="B62" i="1"/>
  <c r="B86" i="1" s="1"/>
  <c r="B110" i="1" s="1"/>
  <c r="B134" i="1" s="1"/>
  <c r="B158" i="1" s="1"/>
  <c r="B182" i="1" s="1"/>
  <c r="B206" i="1" s="1"/>
  <c r="B230" i="1" s="1"/>
  <c r="B254" i="1" s="1"/>
  <c r="B278" i="1" s="1"/>
  <c r="B302" i="1" s="1"/>
  <c r="B326" i="1" s="1"/>
  <c r="B350" i="1" s="1"/>
  <c r="B374" i="1" s="1"/>
  <c r="B398" i="1" s="1"/>
  <c r="B422" i="1" s="1"/>
  <c r="B446" i="1" s="1"/>
  <c r="B470" i="1" s="1"/>
  <c r="B494" i="1" s="1"/>
  <c r="B518" i="1" s="1"/>
  <c r="B542" i="1" s="1"/>
  <c r="B566" i="1" s="1"/>
  <c r="B590" i="1" s="1"/>
  <c r="B614" i="1" s="1"/>
  <c r="B638" i="1" s="1"/>
  <c r="B662" i="1" s="1"/>
  <c r="B686" i="1" s="1"/>
  <c r="B710" i="1" s="1"/>
  <c r="B734" i="1" s="1"/>
  <c r="B61" i="1"/>
  <c r="B85" i="1" s="1"/>
  <c r="B109" i="1" s="1"/>
  <c r="B133" i="1" s="1"/>
  <c r="B157" i="1" s="1"/>
  <c r="B181" i="1" s="1"/>
  <c r="B205" i="1" s="1"/>
  <c r="B229" i="1" s="1"/>
  <c r="B253" i="1" s="1"/>
  <c r="B277" i="1" s="1"/>
  <c r="B301" i="1" s="1"/>
  <c r="B325" i="1" s="1"/>
  <c r="B349" i="1" s="1"/>
  <c r="B373" i="1" s="1"/>
  <c r="B397" i="1" s="1"/>
  <c r="B421" i="1" s="1"/>
  <c r="B445" i="1" s="1"/>
  <c r="B469" i="1" s="1"/>
  <c r="B493" i="1" s="1"/>
  <c r="B517" i="1" s="1"/>
  <c r="B541" i="1" s="1"/>
  <c r="B565" i="1" s="1"/>
  <c r="B589" i="1" s="1"/>
  <c r="B613" i="1" s="1"/>
  <c r="B637" i="1" s="1"/>
  <c r="B661" i="1" s="1"/>
  <c r="B685" i="1" s="1"/>
  <c r="B709" i="1" s="1"/>
  <c r="B733" i="1" s="1"/>
  <c r="B60" i="1"/>
  <c r="B84" i="1" s="1"/>
  <c r="B108" i="1" s="1"/>
  <c r="B132" i="1" s="1"/>
  <c r="B156" i="1" s="1"/>
  <c r="B180" i="1" s="1"/>
  <c r="B204" i="1" s="1"/>
  <c r="B228" i="1" s="1"/>
  <c r="B252" i="1" s="1"/>
  <c r="B276" i="1" s="1"/>
  <c r="B300" i="1" s="1"/>
  <c r="B324" i="1" s="1"/>
  <c r="B348" i="1" s="1"/>
  <c r="B372" i="1" s="1"/>
  <c r="B396" i="1" s="1"/>
  <c r="B420" i="1" s="1"/>
  <c r="B444" i="1" s="1"/>
  <c r="B468" i="1" s="1"/>
  <c r="B492" i="1" s="1"/>
  <c r="B516" i="1" s="1"/>
  <c r="B540" i="1" s="1"/>
  <c r="B564" i="1" s="1"/>
  <c r="B588" i="1" s="1"/>
  <c r="B612" i="1" s="1"/>
  <c r="B636" i="1" s="1"/>
  <c r="B660" i="1" s="1"/>
  <c r="B684" i="1" s="1"/>
  <c r="B708" i="1" s="1"/>
  <c r="B732" i="1" s="1"/>
  <c r="B59" i="1"/>
  <c r="B83" i="1" s="1"/>
  <c r="B107" i="1" s="1"/>
  <c r="B131" i="1" s="1"/>
  <c r="B155" i="1" s="1"/>
  <c r="B179" i="1" s="1"/>
  <c r="B203" i="1" s="1"/>
  <c r="B227" i="1" s="1"/>
  <c r="B251" i="1" s="1"/>
  <c r="B275" i="1" s="1"/>
  <c r="B299" i="1" s="1"/>
  <c r="B323" i="1" s="1"/>
  <c r="B347" i="1" s="1"/>
  <c r="B371" i="1" s="1"/>
  <c r="B395" i="1" s="1"/>
  <c r="B419" i="1" s="1"/>
  <c r="B443" i="1" s="1"/>
  <c r="B467" i="1" s="1"/>
  <c r="B491" i="1" s="1"/>
  <c r="B515" i="1" s="1"/>
  <c r="B539" i="1" s="1"/>
  <c r="B563" i="1" s="1"/>
  <c r="B587" i="1" s="1"/>
  <c r="B611" i="1" s="1"/>
  <c r="B635" i="1" s="1"/>
  <c r="B659" i="1" s="1"/>
  <c r="B683" i="1" s="1"/>
  <c r="B707" i="1" s="1"/>
  <c r="B731" i="1" s="1"/>
  <c r="B58" i="1"/>
  <c r="B82" i="1" s="1"/>
  <c r="B106" i="1" s="1"/>
  <c r="B130" i="1" s="1"/>
  <c r="B154" i="1" s="1"/>
  <c r="B178" i="1" s="1"/>
  <c r="B202" i="1" s="1"/>
  <c r="B226" i="1" s="1"/>
  <c r="B250" i="1" s="1"/>
  <c r="B274" i="1" s="1"/>
  <c r="B298" i="1" s="1"/>
  <c r="B322" i="1" s="1"/>
  <c r="B346" i="1" s="1"/>
  <c r="B370" i="1" s="1"/>
  <c r="B394" i="1" s="1"/>
  <c r="B418" i="1" s="1"/>
  <c r="B442" i="1" s="1"/>
  <c r="B466" i="1" s="1"/>
  <c r="B490" i="1" s="1"/>
  <c r="B514" i="1" s="1"/>
  <c r="B538" i="1" s="1"/>
  <c r="B562" i="1" s="1"/>
  <c r="B586" i="1" s="1"/>
  <c r="B610" i="1" s="1"/>
  <c r="B634" i="1" s="1"/>
  <c r="B658" i="1" s="1"/>
  <c r="B682" i="1" s="1"/>
  <c r="B706" i="1" s="1"/>
  <c r="B730" i="1" s="1"/>
  <c r="B57" i="1"/>
  <c r="B81" i="1" s="1"/>
  <c r="B105" i="1" s="1"/>
  <c r="B129" i="1" s="1"/>
  <c r="B153" i="1" s="1"/>
  <c r="B177" i="1" s="1"/>
  <c r="B201" i="1" s="1"/>
  <c r="B225" i="1" s="1"/>
  <c r="B249" i="1" s="1"/>
  <c r="B273" i="1" s="1"/>
  <c r="B297" i="1" s="1"/>
  <c r="B321" i="1" s="1"/>
  <c r="B345" i="1" s="1"/>
  <c r="B369" i="1" s="1"/>
  <c r="B393" i="1" s="1"/>
  <c r="B417" i="1" s="1"/>
  <c r="B441" i="1" s="1"/>
  <c r="B465" i="1" s="1"/>
  <c r="B489" i="1" s="1"/>
  <c r="B513" i="1" s="1"/>
  <c r="B537" i="1" s="1"/>
  <c r="B561" i="1" s="1"/>
  <c r="B585" i="1" s="1"/>
  <c r="B609" i="1" s="1"/>
  <c r="B633" i="1" s="1"/>
  <c r="B657" i="1" s="1"/>
  <c r="B681" i="1" s="1"/>
  <c r="B705" i="1" s="1"/>
  <c r="B729" i="1" s="1"/>
  <c r="B56" i="1"/>
  <c r="B80" i="1" s="1"/>
  <c r="B104" i="1" s="1"/>
  <c r="B128" i="1" s="1"/>
  <c r="B152" i="1" s="1"/>
  <c r="B176" i="1" s="1"/>
  <c r="B200" i="1" s="1"/>
  <c r="B224" i="1" s="1"/>
  <c r="B248" i="1" s="1"/>
  <c r="B272" i="1" s="1"/>
  <c r="B296" i="1" s="1"/>
  <c r="B320" i="1" s="1"/>
  <c r="B344" i="1" s="1"/>
  <c r="B368" i="1" s="1"/>
  <c r="B392" i="1" s="1"/>
  <c r="B416" i="1" s="1"/>
  <c r="B440" i="1" s="1"/>
  <c r="B464" i="1" s="1"/>
  <c r="B488" i="1" s="1"/>
  <c r="B512" i="1" s="1"/>
  <c r="B536" i="1" s="1"/>
  <c r="B560" i="1" s="1"/>
  <c r="B584" i="1" s="1"/>
  <c r="B608" i="1" s="1"/>
  <c r="B632" i="1" s="1"/>
  <c r="B656" i="1" s="1"/>
  <c r="B680" i="1" s="1"/>
  <c r="B704" i="1" s="1"/>
  <c r="B728" i="1" s="1"/>
  <c r="B55" i="1"/>
  <c r="B79" i="1" s="1"/>
  <c r="B103" i="1" s="1"/>
  <c r="B127" i="1" s="1"/>
  <c r="B151" i="1" s="1"/>
  <c r="B175" i="1" s="1"/>
  <c r="B199" i="1" s="1"/>
  <c r="B223" i="1" s="1"/>
  <c r="B247" i="1" s="1"/>
  <c r="B271" i="1" s="1"/>
  <c r="B295" i="1" s="1"/>
  <c r="B319" i="1" s="1"/>
  <c r="B343" i="1" s="1"/>
  <c r="B367" i="1" s="1"/>
  <c r="B391" i="1" s="1"/>
  <c r="B415" i="1" s="1"/>
  <c r="B439" i="1" s="1"/>
  <c r="B463" i="1" s="1"/>
  <c r="B487" i="1" s="1"/>
  <c r="B511" i="1" s="1"/>
  <c r="B535" i="1" s="1"/>
  <c r="B559" i="1" s="1"/>
  <c r="B583" i="1" s="1"/>
  <c r="B607" i="1" s="1"/>
  <c r="B631" i="1" s="1"/>
  <c r="B655" i="1" s="1"/>
  <c r="B679" i="1" s="1"/>
  <c r="B703" i="1" s="1"/>
  <c r="B727" i="1" s="1"/>
  <c r="B54" i="1"/>
  <c r="B78" i="1" s="1"/>
  <c r="B102" i="1" s="1"/>
  <c r="B126" i="1" s="1"/>
  <c r="B150" i="1" s="1"/>
  <c r="B174" i="1" s="1"/>
  <c r="B198" i="1" s="1"/>
  <c r="B222" i="1" s="1"/>
  <c r="B246" i="1" s="1"/>
  <c r="B270" i="1" s="1"/>
  <c r="B294" i="1" s="1"/>
  <c r="B318" i="1" s="1"/>
  <c r="B342" i="1" s="1"/>
  <c r="B366" i="1" s="1"/>
  <c r="B390" i="1" s="1"/>
  <c r="B414" i="1" s="1"/>
  <c r="B438" i="1" s="1"/>
  <c r="B462" i="1" s="1"/>
  <c r="B486" i="1" s="1"/>
  <c r="B510" i="1" s="1"/>
  <c r="B534" i="1" s="1"/>
  <c r="B558" i="1" s="1"/>
  <c r="B582" i="1" s="1"/>
  <c r="B606" i="1" s="1"/>
  <c r="B630" i="1" s="1"/>
  <c r="B654" i="1" s="1"/>
  <c r="B678" i="1" s="1"/>
  <c r="B702" i="1" s="1"/>
  <c r="B726" i="1" s="1"/>
  <c r="B53" i="1"/>
  <c r="B77" i="1" s="1"/>
  <c r="B101" i="1" s="1"/>
  <c r="B125" i="1" s="1"/>
  <c r="B149" i="1" s="1"/>
  <c r="B173" i="1" s="1"/>
  <c r="B197" i="1" s="1"/>
  <c r="B221" i="1" s="1"/>
  <c r="B245" i="1" s="1"/>
  <c r="B269" i="1" s="1"/>
  <c r="B293" i="1" s="1"/>
  <c r="B317" i="1" s="1"/>
  <c r="B341" i="1" s="1"/>
  <c r="B365" i="1" s="1"/>
  <c r="B389" i="1" s="1"/>
  <c r="B413" i="1" s="1"/>
  <c r="B437" i="1" s="1"/>
  <c r="B461" i="1" s="1"/>
  <c r="B485" i="1" s="1"/>
  <c r="B509" i="1" s="1"/>
  <c r="B533" i="1" s="1"/>
  <c r="B557" i="1" s="1"/>
  <c r="B581" i="1" s="1"/>
  <c r="B605" i="1" s="1"/>
  <c r="B629" i="1" s="1"/>
  <c r="B653" i="1" s="1"/>
  <c r="B677" i="1" s="1"/>
  <c r="B701" i="1" s="1"/>
  <c r="B725" i="1" s="1"/>
  <c r="B52" i="1"/>
  <c r="B76" i="1" s="1"/>
  <c r="B100" i="1" s="1"/>
  <c r="B124" i="1" s="1"/>
  <c r="B148" i="1" s="1"/>
  <c r="B172" i="1" s="1"/>
  <c r="B196" i="1" s="1"/>
  <c r="B220" i="1" s="1"/>
  <c r="B244" i="1" s="1"/>
  <c r="B268" i="1" s="1"/>
  <c r="B292" i="1" s="1"/>
  <c r="B316" i="1" s="1"/>
  <c r="B340" i="1" s="1"/>
  <c r="B364" i="1" s="1"/>
  <c r="B388" i="1" s="1"/>
  <c r="B412" i="1" s="1"/>
  <c r="B436" i="1" s="1"/>
  <c r="B460" i="1" s="1"/>
  <c r="B484" i="1" s="1"/>
  <c r="B508" i="1" s="1"/>
  <c r="B532" i="1" s="1"/>
  <c r="B556" i="1" s="1"/>
  <c r="B580" i="1" s="1"/>
  <c r="B604" i="1" s="1"/>
  <c r="B628" i="1" s="1"/>
  <c r="B652" i="1" s="1"/>
  <c r="B676" i="1" s="1"/>
  <c r="B700" i="1" s="1"/>
  <c r="B724" i="1" s="1"/>
  <c r="B51" i="1"/>
  <c r="B75" i="1" s="1"/>
  <c r="B99" i="1" s="1"/>
  <c r="B123" i="1" s="1"/>
  <c r="B147" i="1" s="1"/>
  <c r="B171" i="1" s="1"/>
  <c r="B195" i="1" s="1"/>
  <c r="B219" i="1" s="1"/>
  <c r="B243" i="1" s="1"/>
  <c r="B267" i="1" s="1"/>
  <c r="B291" i="1" s="1"/>
  <c r="B315" i="1" s="1"/>
  <c r="B339" i="1" s="1"/>
  <c r="B363" i="1" s="1"/>
  <c r="B387" i="1" s="1"/>
  <c r="B411" i="1" s="1"/>
  <c r="B435" i="1" s="1"/>
  <c r="B459" i="1" s="1"/>
  <c r="B483" i="1" s="1"/>
  <c r="B507" i="1" s="1"/>
  <c r="B531" i="1" s="1"/>
  <c r="B555" i="1" s="1"/>
  <c r="B579" i="1" s="1"/>
  <c r="B603" i="1" s="1"/>
  <c r="B627" i="1" s="1"/>
  <c r="B651" i="1" s="1"/>
  <c r="B675" i="1" s="1"/>
  <c r="B699" i="1" s="1"/>
  <c r="B723" i="1" s="1"/>
  <c r="B50" i="1"/>
  <c r="B74" i="1" s="1"/>
  <c r="B98" i="1" s="1"/>
  <c r="B122" i="1" s="1"/>
  <c r="B146" i="1" s="1"/>
  <c r="B170" i="1" s="1"/>
  <c r="B194" i="1" s="1"/>
  <c r="B218" i="1" s="1"/>
  <c r="B242" i="1" s="1"/>
  <c r="B266" i="1" s="1"/>
  <c r="B290" i="1" s="1"/>
  <c r="B314" i="1" s="1"/>
  <c r="B338" i="1" s="1"/>
  <c r="B362" i="1" s="1"/>
  <c r="B386" i="1" s="1"/>
  <c r="B410" i="1" s="1"/>
  <c r="B434" i="1" s="1"/>
  <c r="B458" i="1" s="1"/>
  <c r="B482" i="1" s="1"/>
  <c r="B506" i="1" s="1"/>
  <c r="B530" i="1" s="1"/>
  <c r="B554" i="1" s="1"/>
  <c r="B578" i="1" s="1"/>
  <c r="B602" i="1" s="1"/>
  <c r="B626" i="1" s="1"/>
  <c r="B650" i="1" s="1"/>
  <c r="B674" i="1" s="1"/>
  <c r="B698" i="1" s="1"/>
  <c r="B722" i="1" s="1"/>
  <c r="B49" i="1"/>
  <c r="B73" i="1" s="1"/>
  <c r="B97" i="1" s="1"/>
  <c r="B121" i="1" s="1"/>
  <c r="B145" i="1" s="1"/>
  <c r="B169" i="1" s="1"/>
  <c r="B193" i="1" s="1"/>
  <c r="B217" i="1" s="1"/>
  <c r="B241" i="1" s="1"/>
  <c r="B265" i="1" s="1"/>
  <c r="B289" i="1" s="1"/>
  <c r="B313" i="1" s="1"/>
  <c r="B337" i="1" s="1"/>
  <c r="B361" i="1" s="1"/>
  <c r="B385" i="1" s="1"/>
  <c r="B409" i="1" s="1"/>
  <c r="B433" i="1" s="1"/>
  <c r="B457" i="1" s="1"/>
  <c r="B481" i="1" s="1"/>
  <c r="B505" i="1" s="1"/>
  <c r="B529" i="1" s="1"/>
  <c r="B553" i="1" s="1"/>
  <c r="B577" i="1" s="1"/>
  <c r="B601" i="1" s="1"/>
  <c r="B625" i="1" s="1"/>
  <c r="B649" i="1" s="1"/>
  <c r="B673" i="1" s="1"/>
  <c r="B697" i="1" s="1"/>
  <c r="B721" i="1" s="1"/>
  <c r="B48" i="1"/>
  <c r="B72" i="1" s="1"/>
  <c r="B96" i="1" s="1"/>
  <c r="B120" i="1" s="1"/>
  <c r="B144" i="1" s="1"/>
  <c r="B168" i="1" s="1"/>
  <c r="B192" i="1" s="1"/>
  <c r="B216" i="1" s="1"/>
  <c r="B240" i="1" s="1"/>
  <c r="B264" i="1" s="1"/>
  <c r="B288" i="1" s="1"/>
  <c r="B312" i="1" s="1"/>
  <c r="B336" i="1" s="1"/>
  <c r="B360" i="1" s="1"/>
  <c r="B384" i="1" s="1"/>
  <c r="B408" i="1" s="1"/>
  <c r="B432" i="1" s="1"/>
  <c r="B456" i="1" s="1"/>
  <c r="B480" i="1" s="1"/>
  <c r="B504" i="1" s="1"/>
  <c r="B528" i="1" s="1"/>
  <c r="B552" i="1" s="1"/>
  <c r="B576" i="1" s="1"/>
  <c r="B600" i="1" s="1"/>
  <c r="B624" i="1" s="1"/>
  <c r="B648" i="1" s="1"/>
  <c r="B672" i="1" s="1"/>
  <c r="B696" i="1" s="1"/>
  <c r="B720" i="1" s="1"/>
  <c r="B47" i="1"/>
  <c r="B71" i="1" s="1"/>
  <c r="B95" i="1" s="1"/>
  <c r="B119" i="1" s="1"/>
  <c r="B143" i="1" s="1"/>
  <c r="B167" i="1" s="1"/>
  <c r="B191" i="1" s="1"/>
  <c r="B215" i="1" s="1"/>
  <c r="B239" i="1" s="1"/>
  <c r="B263" i="1" s="1"/>
  <c r="B287" i="1" s="1"/>
  <c r="B311" i="1" s="1"/>
  <c r="B335" i="1" s="1"/>
  <c r="B359" i="1" s="1"/>
  <c r="B383" i="1" s="1"/>
  <c r="B407" i="1" s="1"/>
  <c r="B431" i="1" s="1"/>
  <c r="B455" i="1" s="1"/>
  <c r="B479" i="1" s="1"/>
  <c r="B503" i="1" s="1"/>
  <c r="B527" i="1" s="1"/>
  <c r="B551" i="1" s="1"/>
  <c r="B575" i="1" s="1"/>
  <c r="B599" i="1" s="1"/>
  <c r="B623" i="1" s="1"/>
  <c r="B647" i="1" s="1"/>
  <c r="B671" i="1" s="1"/>
  <c r="B695" i="1" s="1"/>
  <c r="B719" i="1" s="1"/>
  <c r="B46" i="1"/>
  <c r="B70" i="1" s="1"/>
  <c r="B94" i="1" s="1"/>
  <c r="B118" i="1" s="1"/>
  <c r="B142" i="1" s="1"/>
  <c r="B166" i="1" s="1"/>
  <c r="B190" i="1" s="1"/>
  <c r="B214" i="1" s="1"/>
  <c r="B238" i="1" s="1"/>
  <c r="B262" i="1" s="1"/>
  <c r="B286" i="1" s="1"/>
  <c r="B310" i="1" s="1"/>
  <c r="B334" i="1" s="1"/>
  <c r="B358" i="1" s="1"/>
  <c r="B382" i="1" s="1"/>
  <c r="B406" i="1" s="1"/>
  <c r="B430" i="1" s="1"/>
  <c r="B454" i="1" s="1"/>
  <c r="B478" i="1" s="1"/>
  <c r="B502" i="1" s="1"/>
  <c r="B526" i="1" s="1"/>
  <c r="B550" i="1" s="1"/>
  <c r="B574" i="1" s="1"/>
  <c r="B598" i="1" s="1"/>
  <c r="B622" i="1" s="1"/>
  <c r="B646" i="1" s="1"/>
  <c r="B670" i="1" s="1"/>
  <c r="B694" i="1" s="1"/>
  <c r="B718" i="1" s="1"/>
  <c r="B45" i="1"/>
  <c r="B69" i="1" s="1"/>
  <c r="B93" i="1" s="1"/>
  <c r="B117" i="1" s="1"/>
  <c r="B141" i="1" s="1"/>
  <c r="B165" i="1" s="1"/>
  <c r="B189" i="1" s="1"/>
  <c r="B213" i="1" s="1"/>
  <c r="B237" i="1" s="1"/>
  <c r="B261" i="1" s="1"/>
  <c r="B285" i="1" s="1"/>
  <c r="B309" i="1" s="1"/>
  <c r="B333" i="1" s="1"/>
  <c r="B357" i="1" s="1"/>
  <c r="B381" i="1" s="1"/>
  <c r="B405" i="1" s="1"/>
  <c r="B429" i="1" s="1"/>
  <c r="B453" i="1" s="1"/>
  <c r="B477" i="1" s="1"/>
  <c r="B501" i="1" s="1"/>
  <c r="B525" i="1" s="1"/>
  <c r="B549" i="1" s="1"/>
  <c r="B573" i="1" s="1"/>
  <c r="B597" i="1" s="1"/>
  <c r="B621" i="1" s="1"/>
  <c r="B645" i="1" s="1"/>
  <c r="B669" i="1" s="1"/>
  <c r="B693" i="1" s="1"/>
  <c r="B717" i="1" s="1"/>
  <c r="B44" i="1"/>
  <c r="B68" i="1" s="1"/>
  <c r="B92" i="1" s="1"/>
  <c r="B116" i="1" s="1"/>
  <c r="B140" i="1" s="1"/>
  <c r="B164" i="1" s="1"/>
  <c r="B188" i="1" s="1"/>
  <c r="B212" i="1" s="1"/>
  <c r="B236" i="1" s="1"/>
  <c r="B260" i="1" s="1"/>
  <c r="B284" i="1" s="1"/>
  <c r="B308" i="1" s="1"/>
  <c r="B332" i="1" s="1"/>
  <c r="B356" i="1" s="1"/>
  <c r="B380" i="1" s="1"/>
  <c r="B404" i="1" s="1"/>
  <c r="B428" i="1" s="1"/>
  <c r="B452" i="1" s="1"/>
  <c r="B476" i="1" s="1"/>
  <c r="B500" i="1" s="1"/>
  <c r="B524" i="1" s="1"/>
  <c r="B548" i="1" s="1"/>
  <c r="B572" i="1" s="1"/>
  <c r="B596" i="1" s="1"/>
  <c r="B620" i="1" s="1"/>
  <c r="B644" i="1" s="1"/>
  <c r="B668" i="1" s="1"/>
  <c r="B692" i="1" s="1"/>
  <c r="B716" i="1" s="1"/>
  <c r="B43" i="1"/>
  <c r="B67" i="1" s="1"/>
  <c r="B91" i="1" s="1"/>
  <c r="B115" i="1" s="1"/>
  <c r="B139" i="1" s="1"/>
  <c r="B163" i="1" s="1"/>
  <c r="B187" i="1" s="1"/>
  <c r="B211" i="1" s="1"/>
  <c r="B235" i="1" s="1"/>
  <c r="B259" i="1" s="1"/>
  <c r="B283" i="1" s="1"/>
  <c r="B307" i="1" s="1"/>
  <c r="B331" i="1" s="1"/>
  <c r="B355" i="1" s="1"/>
  <c r="B379" i="1" s="1"/>
  <c r="B403" i="1" s="1"/>
  <c r="B427" i="1" s="1"/>
  <c r="B451" i="1" s="1"/>
  <c r="B475" i="1" s="1"/>
  <c r="B499" i="1" s="1"/>
  <c r="B523" i="1" s="1"/>
  <c r="B547" i="1" s="1"/>
  <c r="B571" i="1" s="1"/>
  <c r="B595" i="1" s="1"/>
  <c r="B619" i="1" s="1"/>
  <c r="B643" i="1" s="1"/>
  <c r="B667" i="1" s="1"/>
  <c r="B691" i="1" s="1"/>
  <c r="B715" i="1" s="1"/>
  <c r="B42" i="1"/>
  <c r="B66" i="1" s="1"/>
  <c r="B90" i="1" s="1"/>
  <c r="B114" i="1" s="1"/>
  <c r="B138" i="1" s="1"/>
  <c r="B162" i="1" s="1"/>
  <c r="B186" i="1" s="1"/>
  <c r="B210" i="1" s="1"/>
  <c r="B234" i="1" s="1"/>
  <c r="B258" i="1" s="1"/>
  <c r="B282" i="1" s="1"/>
  <c r="B306" i="1" s="1"/>
  <c r="B330" i="1" s="1"/>
  <c r="B354" i="1" s="1"/>
  <c r="B378" i="1" s="1"/>
  <c r="B402" i="1" s="1"/>
  <c r="B426" i="1" s="1"/>
  <c r="B450" i="1" s="1"/>
  <c r="B474" i="1" s="1"/>
  <c r="B498" i="1" s="1"/>
  <c r="B522" i="1" s="1"/>
  <c r="B546" i="1" s="1"/>
  <c r="B570" i="1" s="1"/>
  <c r="B594" i="1" s="1"/>
  <c r="B618" i="1" s="1"/>
  <c r="B642" i="1" s="1"/>
  <c r="B666" i="1" s="1"/>
  <c r="B690" i="1" s="1"/>
  <c r="B714" i="1" s="1"/>
  <c r="A18" i="1"/>
  <c r="A42" i="1" s="1"/>
  <c r="A66" i="1" l="1"/>
  <c r="G42" i="1"/>
  <c r="F42" i="1"/>
  <c r="G18" i="1"/>
  <c r="F18" i="1"/>
  <c r="A19" i="1"/>
  <c r="A17" i="3"/>
  <c r="C9" i="3"/>
  <c r="A10" i="3"/>
  <c r="C36" i="2"/>
  <c r="C37" i="2" s="1"/>
  <c r="A24" i="3"/>
  <c r="C16" i="3"/>
  <c r="C8" i="3"/>
  <c r="C41" i="2"/>
  <c r="C42" i="2" s="1"/>
  <c r="A43" i="1" l="1"/>
  <c r="G19" i="1"/>
  <c r="A20" i="1"/>
  <c r="F19" i="1"/>
  <c r="A32" i="3"/>
  <c r="C24" i="3"/>
  <c r="A11" i="3"/>
  <c r="A18" i="3"/>
  <c r="C10" i="3"/>
  <c r="A25" i="3"/>
  <c r="C17" i="3"/>
  <c r="A90" i="1"/>
  <c r="G66" i="1"/>
  <c r="F66" i="1"/>
  <c r="A114" i="1" l="1"/>
  <c r="G90" i="1"/>
  <c r="F90" i="1"/>
  <c r="F20" i="1"/>
  <c r="A21" i="1"/>
  <c r="G20" i="1"/>
  <c r="A44" i="1"/>
  <c r="A33" i="3"/>
  <c r="C25" i="3"/>
  <c r="C32" i="3"/>
  <c r="A40" i="3"/>
  <c r="A26" i="3"/>
  <c r="C18" i="3"/>
  <c r="A67" i="1"/>
  <c r="G43" i="1"/>
  <c r="F43" i="1"/>
  <c r="A19" i="3"/>
  <c r="A12" i="3"/>
  <c r="C11" i="3"/>
  <c r="A20" i="3" l="1"/>
  <c r="C12" i="3"/>
  <c r="A13" i="3"/>
  <c r="C26" i="3"/>
  <c r="A34" i="3"/>
  <c r="A27" i="3"/>
  <c r="C19" i="3"/>
  <c r="A48" i="3"/>
  <c r="C40" i="3"/>
  <c r="A22" i="1"/>
  <c r="G21" i="1"/>
  <c r="F21" i="1"/>
  <c r="A45" i="1"/>
  <c r="A41" i="3"/>
  <c r="C33" i="3"/>
  <c r="A91" i="1"/>
  <c r="G67" i="1"/>
  <c r="F67" i="1"/>
  <c r="A68" i="1"/>
  <c r="G44" i="1"/>
  <c r="F44" i="1"/>
  <c r="A138" i="1"/>
  <c r="G114" i="1"/>
  <c r="F114" i="1"/>
  <c r="A92" i="1" l="1"/>
  <c r="G68" i="1"/>
  <c r="F68" i="1"/>
  <c r="C41" i="3"/>
  <c r="A49" i="3"/>
  <c r="A56" i="3"/>
  <c r="C48" i="3"/>
  <c r="C27" i="3"/>
  <c r="A35" i="3"/>
  <c r="A69" i="1"/>
  <c r="G45" i="1"/>
  <c r="F45" i="1"/>
  <c r="C34" i="3"/>
  <c r="A42" i="3"/>
  <c r="A162" i="1"/>
  <c r="G138" i="1"/>
  <c r="F138" i="1"/>
  <c r="A21" i="3"/>
  <c r="A14" i="3"/>
  <c r="C13" i="3"/>
  <c r="A115" i="1"/>
  <c r="G91" i="1"/>
  <c r="F91" i="1"/>
  <c r="A23" i="1"/>
  <c r="G22" i="1"/>
  <c r="A46" i="1"/>
  <c r="F22" i="1"/>
  <c r="C20" i="3"/>
  <c r="A28" i="3"/>
  <c r="C28" i="3" l="1"/>
  <c r="A36" i="3"/>
  <c r="A57" i="3"/>
  <c r="C49" i="3"/>
  <c r="A93" i="1"/>
  <c r="G69" i="1"/>
  <c r="F69" i="1"/>
  <c r="C21" i="3"/>
  <c r="A29" i="3"/>
  <c r="A186" i="1"/>
  <c r="G162" i="1"/>
  <c r="F162" i="1"/>
  <c r="C56" i="3"/>
  <c r="A64" i="3"/>
  <c r="A70" i="1"/>
  <c r="F46" i="1"/>
  <c r="G46" i="1"/>
  <c r="A139" i="1"/>
  <c r="G115" i="1"/>
  <c r="F115" i="1"/>
  <c r="A43" i="3"/>
  <c r="C35" i="3"/>
  <c r="A116" i="1"/>
  <c r="G92" i="1"/>
  <c r="F92" i="1"/>
  <c r="C42" i="3"/>
  <c r="A50" i="3"/>
  <c r="A24" i="1"/>
  <c r="G23" i="1"/>
  <c r="A47" i="1"/>
  <c r="F23" i="1"/>
  <c r="A15" i="3"/>
  <c r="A22" i="3"/>
  <c r="C14" i="3"/>
  <c r="F24" i="1" l="1"/>
  <c r="G24" i="1"/>
  <c r="A48" i="1"/>
  <c r="A25" i="1"/>
  <c r="A140" i="1"/>
  <c r="G116" i="1"/>
  <c r="F116" i="1"/>
  <c r="A163" i="1"/>
  <c r="F139" i="1"/>
  <c r="G139" i="1"/>
  <c r="A210" i="1"/>
  <c r="G186" i="1"/>
  <c r="F186" i="1"/>
  <c r="A51" i="3"/>
  <c r="C43" i="3"/>
  <c r="A94" i="1"/>
  <c r="G70" i="1"/>
  <c r="F70" i="1"/>
  <c r="A30" i="3"/>
  <c r="C22" i="3"/>
  <c r="A23" i="3"/>
  <c r="C15" i="3"/>
  <c r="C29" i="3"/>
  <c r="A37" i="3"/>
  <c r="A65" i="3"/>
  <c r="C57" i="3"/>
  <c r="A72" i="3"/>
  <c r="C64" i="3"/>
  <c r="A44" i="3"/>
  <c r="C36" i="3"/>
  <c r="A117" i="1"/>
  <c r="G93" i="1"/>
  <c r="F93" i="1"/>
  <c r="C50" i="3"/>
  <c r="A58" i="3"/>
  <c r="F47" i="1"/>
  <c r="A71" i="1"/>
  <c r="G47" i="1"/>
  <c r="F140" i="1" l="1"/>
  <c r="A164" i="1"/>
  <c r="G140" i="1"/>
  <c r="C51" i="3"/>
  <c r="A59" i="3"/>
  <c r="A187" i="1"/>
  <c r="F163" i="1"/>
  <c r="G163" i="1"/>
  <c r="A26" i="1"/>
  <c r="A49" i="1"/>
  <c r="G25" i="1"/>
  <c r="F25" i="1"/>
  <c r="C23" i="3"/>
  <c r="A31" i="3"/>
  <c r="C30" i="3"/>
  <c r="A38" i="3"/>
  <c r="G48" i="1"/>
  <c r="F48" i="1"/>
  <c r="A72" i="1"/>
  <c r="C72" i="3"/>
  <c r="A80" i="3"/>
  <c r="A66" i="3"/>
  <c r="C58" i="3"/>
  <c r="F71" i="1"/>
  <c r="G71" i="1"/>
  <c r="A95" i="1"/>
  <c r="A52" i="3"/>
  <c r="C44" i="3"/>
  <c r="C65" i="3"/>
  <c r="A73" i="3"/>
  <c r="A45" i="3"/>
  <c r="C37" i="3"/>
  <c r="F94" i="1"/>
  <c r="A118" i="1"/>
  <c r="G94" i="1"/>
  <c r="A141" i="1"/>
  <c r="F117" i="1"/>
  <c r="G117" i="1"/>
  <c r="A234" i="1"/>
  <c r="G210" i="1"/>
  <c r="F210" i="1"/>
  <c r="G141" i="1" l="1"/>
  <c r="F141" i="1"/>
  <c r="A165" i="1"/>
  <c r="A81" i="3"/>
  <c r="C73" i="3"/>
  <c r="C59" i="3"/>
  <c r="A67" i="3"/>
  <c r="C66" i="3"/>
  <c r="A74" i="3"/>
  <c r="C38" i="3"/>
  <c r="A46" i="3"/>
  <c r="G49" i="1"/>
  <c r="A73" i="1"/>
  <c r="F49" i="1"/>
  <c r="F118" i="1"/>
  <c r="A142" i="1"/>
  <c r="G118" i="1"/>
  <c r="A258" i="1"/>
  <c r="G234" i="1"/>
  <c r="F234" i="1"/>
  <c r="A60" i="3"/>
  <c r="C52" i="3"/>
  <c r="A88" i="3"/>
  <c r="C80" i="3"/>
  <c r="A50" i="1"/>
  <c r="A27" i="1"/>
  <c r="G26" i="1"/>
  <c r="F26" i="1"/>
  <c r="A119" i="1"/>
  <c r="F95" i="1"/>
  <c r="G95" i="1"/>
  <c r="A39" i="3"/>
  <c r="C31" i="3"/>
  <c r="F164" i="1"/>
  <c r="A188" i="1"/>
  <c r="G164" i="1"/>
  <c r="G72" i="1"/>
  <c r="F72" i="1"/>
  <c r="A96" i="1"/>
  <c r="A211" i="1"/>
  <c r="F187" i="1"/>
  <c r="G187" i="1"/>
  <c r="C45" i="3"/>
  <c r="A53" i="3"/>
  <c r="A235" i="1" l="1"/>
  <c r="G211" i="1"/>
  <c r="F211" i="1"/>
  <c r="A282" i="1"/>
  <c r="G258" i="1"/>
  <c r="F258" i="1"/>
  <c r="G96" i="1"/>
  <c r="F96" i="1"/>
  <c r="A120" i="1"/>
  <c r="A143" i="1"/>
  <c r="G119" i="1"/>
  <c r="F119" i="1"/>
  <c r="C88" i="3"/>
  <c r="A96" i="3"/>
  <c r="G73" i="1"/>
  <c r="F73" i="1"/>
  <c r="A97" i="1"/>
  <c r="C53" i="3"/>
  <c r="A61" i="3"/>
  <c r="C81" i="3"/>
  <c r="A89" i="3"/>
  <c r="A68" i="3"/>
  <c r="C60" i="3"/>
  <c r="C46" i="3"/>
  <c r="A54" i="3"/>
  <c r="G165" i="1"/>
  <c r="F165" i="1"/>
  <c r="A189" i="1"/>
  <c r="C39" i="3"/>
  <c r="A47" i="3"/>
  <c r="G142" i="1"/>
  <c r="F142" i="1"/>
  <c r="A166" i="1"/>
  <c r="A51" i="1"/>
  <c r="G27" i="1"/>
  <c r="A28" i="1"/>
  <c r="F27" i="1"/>
  <c r="C74" i="3"/>
  <c r="A82" i="3"/>
  <c r="A212" i="1"/>
  <c r="F188" i="1"/>
  <c r="G188" i="1"/>
  <c r="A74" i="1"/>
  <c r="G50" i="1"/>
  <c r="F50" i="1"/>
  <c r="A75" i="3"/>
  <c r="C67" i="3"/>
  <c r="C82" i="3" l="1"/>
  <c r="A90" i="3"/>
  <c r="A236" i="1"/>
  <c r="G212" i="1"/>
  <c r="F212" i="1"/>
  <c r="A213" i="1"/>
  <c r="G189" i="1"/>
  <c r="F189" i="1"/>
  <c r="A76" i="3"/>
  <c r="C68" i="3"/>
  <c r="A167" i="1"/>
  <c r="G143" i="1"/>
  <c r="F143" i="1"/>
  <c r="C96" i="3"/>
  <c r="A104" i="3"/>
  <c r="A306" i="1"/>
  <c r="G282" i="1"/>
  <c r="F282" i="1"/>
  <c r="A97" i="3"/>
  <c r="C89" i="3"/>
  <c r="A98" i="1"/>
  <c r="G74" i="1"/>
  <c r="F74" i="1"/>
  <c r="A69" i="3"/>
  <c r="C61" i="3"/>
  <c r="A144" i="1"/>
  <c r="G120" i="1"/>
  <c r="F120" i="1"/>
  <c r="F28" i="1"/>
  <c r="A52" i="1"/>
  <c r="G28" i="1"/>
  <c r="A29" i="1"/>
  <c r="C54" i="3"/>
  <c r="A62" i="3"/>
  <c r="A121" i="1"/>
  <c r="G97" i="1"/>
  <c r="F97" i="1"/>
  <c r="C75" i="3"/>
  <c r="A83" i="3"/>
  <c r="C47" i="3"/>
  <c r="A55" i="3"/>
  <c r="A259" i="1"/>
  <c r="G235" i="1"/>
  <c r="F235" i="1"/>
  <c r="G166" i="1"/>
  <c r="F166" i="1"/>
  <c r="A190" i="1"/>
  <c r="A75" i="1"/>
  <c r="G51" i="1"/>
  <c r="F51" i="1"/>
  <c r="C62" i="3" l="1"/>
  <c r="A70" i="3"/>
  <c r="A237" i="1"/>
  <c r="G213" i="1"/>
  <c r="F213" i="1"/>
  <c r="A330" i="1"/>
  <c r="G306" i="1"/>
  <c r="F306" i="1"/>
  <c r="A122" i="1"/>
  <c r="G98" i="1"/>
  <c r="F98" i="1"/>
  <c r="A112" i="3"/>
  <c r="C104" i="3"/>
  <c r="A84" i="3"/>
  <c r="C76" i="3"/>
  <c r="A260" i="1"/>
  <c r="G236" i="1"/>
  <c r="F236" i="1"/>
  <c r="A30" i="1"/>
  <c r="G29" i="1"/>
  <c r="F29" i="1"/>
  <c r="A53" i="1"/>
  <c r="A99" i="1"/>
  <c r="G75" i="1"/>
  <c r="F75" i="1"/>
  <c r="A168" i="1"/>
  <c r="G144" i="1"/>
  <c r="F144" i="1"/>
  <c r="A214" i="1"/>
  <c r="G190" i="1"/>
  <c r="F190" i="1"/>
  <c r="A283" i="1"/>
  <c r="G259" i="1"/>
  <c r="F259" i="1"/>
  <c r="A105" i="3"/>
  <c r="C97" i="3"/>
  <c r="A76" i="1"/>
  <c r="G52" i="1"/>
  <c r="F52" i="1"/>
  <c r="C69" i="3"/>
  <c r="A77" i="3"/>
  <c r="C90" i="3"/>
  <c r="A98" i="3"/>
  <c r="C83" i="3"/>
  <c r="A91" i="3"/>
  <c r="A191" i="1"/>
  <c r="G167" i="1"/>
  <c r="F167" i="1"/>
  <c r="A63" i="3"/>
  <c r="C55" i="3"/>
  <c r="A145" i="1"/>
  <c r="G121" i="1"/>
  <c r="F121" i="1"/>
  <c r="A106" i="3" l="1"/>
  <c r="C98" i="3"/>
  <c r="A100" i="1"/>
  <c r="G76" i="1"/>
  <c r="F76" i="1"/>
  <c r="A284" i="1"/>
  <c r="G260" i="1"/>
  <c r="F260" i="1"/>
  <c r="A354" i="1"/>
  <c r="G330" i="1"/>
  <c r="F330" i="1"/>
  <c r="A192" i="1"/>
  <c r="G168" i="1"/>
  <c r="F168" i="1"/>
  <c r="A77" i="1"/>
  <c r="G53" i="1"/>
  <c r="F53" i="1"/>
  <c r="A85" i="3"/>
  <c r="C77" i="3"/>
  <c r="C105" i="3"/>
  <c r="A113" i="3"/>
  <c r="A146" i="1"/>
  <c r="G122" i="1"/>
  <c r="F122" i="1"/>
  <c r="A261" i="1"/>
  <c r="G237" i="1"/>
  <c r="F237" i="1"/>
  <c r="A92" i="3"/>
  <c r="C84" i="3"/>
  <c r="F214" i="1"/>
  <c r="A238" i="1"/>
  <c r="G214" i="1"/>
  <c r="A31" i="1"/>
  <c r="G30" i="1"/>
  <c r="A54" i="1"/>
  <c r="F30" i="1"/>
  <c r="A215" i="1"/>
  <c r="G191" i="1"/>
  <c r="F191" i="1"/>
  <c r="C112" i="3"/>
  <c r="A120" i="3"/>
  <c r="C70" i="3"/>
  <c r="A78" i="3"/>
  <c r="C63" i="3"/>
  <c r="A71" i="3"/>
  <c r="A169" i="1"/>
  <c r="G145" i="1"/>
  <c r="F145" i="1"/>
  <c r="C91" i="3"/>
  <c r="A99" i="3"/>
  <c r="A307" i="1"/>
  <c r="G283" i="1"/>
  <c r="F283" i="1"/>
  <c r="A123" i="1"/>
  <c r="G99" i="1"/>
  <c r="F99" i="1"/>
  <c r="G215" i="1" l="1"/>
  <c r="F215" i="1"/>
  <c r="A239" i="1"/>
  <c r="C99" i="3"/>
  <c r="A107" i="3"/>
  <c r="A285" i="1"/>
  <c r="G261" i="1"/>
  <c r="F261" i="1"/>
  <c r="A147" i="1"/>
  <c r="G123" i="1"/>
  <c r="F123" i="1"/>
  <c r="F238" i="1"/>
  <c r="A262" i="1"/>
  <c r="G238" i="1"/>
  <c r="C120" i="3"/>
  <c r="A128" i="3"/>
  <c r="A378" i="1"/>
  <c r="G354" i="1"/>
  <c r="F354" i="1"/>
  <c r="A124" i="1"/>
  <c r="G100" i="1"/>
  <c r="F100" i="1"/>
  <c r="A121" i="3"/>
  <c r="C113" i="3"/>
  <c r="F54" i="1"/>
  <c r="A78" i="1"/>
  <c r="G54" i="1"/>
  <c r="C85" i="3"/>
  <c r="A93" i="3"/>
  <c r="C78" i="3"/>
  <c r="A86" i="3"/>
  <c r="A193" i="1"/>
  <c r="G169" i="1"/>
  <c r="F169" i="1"/>
  <c r="A331" i="1"/>
  <c r="G307" i="1"/>
  <c r="F307" i="1"/>
  <c r="A100" i="3"/>
  <c r="C92" i="3"/>
  <c r="A216" i="1"/>
  <c r="G192" i="1"/>
  <c r="F192" i="1"/>
  <c r="A308" i="1"/>
  <c r="G284" i="1"/>
  <c r="F284" i="1"/>
  <c r="C71" i="3"/>
  <c r="A79" i="3"/>
  <c r="A32" i="1"/>
  <c r="G31" i="1"/>
  <c r="A55" i="1"/>
  <c r="F31" i="1"/>
  <c r="A170" i="1"/>
  <c r="G146" i="1"/>
  <c r="F146" i="1"/>
  <c r="A101" i="1"/>
  <c r="G77" i="1"/>
  <c r="F77" i="1"/>
  <c r="C106" i="3"/>
  <c r="A114" i="3"/>
  <c r="C114" i="3" l="1"/>
  <c r="A122" i="3"/>
  <c r="A217" i="1"/>
  <c r="G193" i="1"/>
  <c r="F193" i="1"/>
  <c r="F32" i="1"/>
  <c r="G32" i="1"/>
  <c r="A56" i="1"/>
  <c r="A33" i="1"/>
  <c r="A108" i="3"/>
  <c r="C100" i="3"/>
  <c r="F78" i="1"/>
  <c r="A102" i="1"/>
  <c r="G78" i="1"/>
  <c r="A136" i="3"/>
  <c r="C128" i="3"/>
  <c r="A194" i="1"/>
  <c r="G170" i="1"/>
  <c r="F170" i="1"/>
  <c r="F124" i="1"/>
  <c r="A148" i="1"/>
  <c r="G124" i="1"/>
  <c r="A115" i="3"/>
  <c r="C107" i="3"/>
  <c r="C79" i="3"/>
  <c r="A87" i="3"/>
  <c r="C86" i="3"/>
  <c r="A94" i="3"/>
  <c r="F262" i="1"/>
  <c r="A286" i="1"/>
  <c r="G262" i="1"/>
  <c r="G239" i="1"/>
  <c r="F239" i="1"/>
  <c r="A263" i="1"/>
  <c r="A355" i="1"/>
  <c r="G331" i="1"/>
  <c r="F331" i="1"/>
  <c r="A125" i="1"/>
  <c r="G101" i="1"/>
  <c r="F101" i="1"/>
  <c r="C93" i="3"/>
  <c r="A101" i="3"/>
  <c r="A129" i="3"/>
  <c r="C121" i="3"/>
  <c r="F55" i="1"/>
  <c r="G55" i="1"/>
  <c r="A79" i="1"/>
  <c r="G216" i="1"/>
  <c r="F216" i="1"/>
  <c r="A240" i="1"/>
  <c r="A309" i="1"/>
  <c r="G285" i="1"/>
  <c r="F285" i="1"/>
  <c r="A171" i="1"/>
  <c r="F147" i="1"/>
  <c r="G147" i="1"/>
  <c r="A332" i="1"/>
  <c r="G308" i="1"/>
  <c r="F308" i="1"/>
  <c r="A402" i="1"/>
  <c r="F378" i="1"/>
  <c r="G378" i="1"/>
  <c r="A195" i="1" l="1"/>
  <c r="F171" i="1"/>
  <c r="G171" i="1"/>
  <c r="G240" i="1"/>
  <c r="F240" i="1"/>
  <c r="A264" i="1"/>
  <c r="G125" i="1"/>
  <c r="F125" i="1"/>
  <c r="A149" i="1"/>
  <c r="G263" i="1"/>
  <c r="F263" i="1"/>
  <c r="A287" i="1"/>
  <c r="C94" i="3"/>
  <c r="A102" i="3"/>
  <c r="A116" i="3"/>
  <c r="C108" i="3"/>
  <c r="A137" i="3"/>
  <c r="C129" i="3"/>
  <c r="C136" i="3"/>
  <c r="A144" i="3"/>
  <c r="A34" i="1"/>
  <c r="G33" i="1"/>
  <c r="F33" i="1"/>
  <c r="A57" i="1"/>
  <c r="F148" i="1"/>
  <c r="A172" i="1"/>
  <c r="G148" i="1"/>
  <c r="A109" i="3"/>
  <c r="C101" i="3"/>
  <c r="C87" i="3"/>
  <c r="A95" i="3"/>
  <c r="G56" i="1"/>
  <c r="F56" i="1"/>
  <c r="A80" i="1"/>
  <c r="A356" i="1"/>
  <c r="G332" i="1"/>
  <c r="F332" i="1"/>
  <c r="A333" i="1"/>
  <c r="G309" i="1"/>
  <c r="F309" i="1"/>
  <c r="F79" i="1"/>
  <c r="G79" i="1"/>
  <c r="A103" i="1"/>
  <c r="A126" i="1"/>
  <c r="F102" i="1"/>
  <c r="G102" i="1"/>
  <c r="A241" i="1"/>
  <c r="G217" i="1"/>
  <c r="F217" i="1"/>
  <c r="A379" i="1"/>
  <c r="G355" i="1"/>
  <c r="F355" i="1"/>
  <c r="F286" i="1"/>
  <c r="A310" i="1"/>
  <c r="G286" i="1"/>
  <c r="A130" i="3"/>
  <c r="C122" i="3"/>
  <c r="A426" i="1"/>
  <c r="G402" i="1"/>
  <c r="F402" i="1"/>
  <c r="C115" i="3"/>
  <c r="A123" i="3"/>
  <c r="A218" i="1"/>
  <c r="G194" i="1"/>
  <c r="F194" i="1"/>
  <c r="A357" i="1" l="1"/>
  <c r="G333" i="1"/>
  <c r="F333" i="1"/>
  <c r="G80" i="1"/>
  <c r="F80" i="1"/>
  <c r="A104" i="1"/>
  <c r="A117" i="3"/>
  <c r="C109" i="3"/>
  <c r="A124" i="3"/>
  <c r="C116" i="3"/>
  <c r="F172" i="1"/>
  <c r="A196" i="1"/>
  <c r="G172" i="1"/>
  <c r="C102" i="3"/>
  <c r="A110" i="3"/>
  <c r="G149" i="1"/>
  <c r="F149" i="1"/>
  <c r="A173" i="1"/>
  <c r="A127" i="1"/>
  <c r="F103" i="1"/>
  <c r="G103" i="1"/>
  <c r="A265" i="1"/>
  <c r="G241" i="1"/>
  <c r="F241" i="1"/>
  <c r="A58" i="1"/>
  <c r="A35" i="1"/>
  <c r="G34" i="1"/>
  <c r="F34" i="1"/>
  <c r="A138" i="3"/>
  <c r="C130" i="3"/>
  <c r="A152" i="3"/>
  <c r="C144" i="3"/>
  <c r="G287" i="1"/>
  <c r="F287" i="1"/>
  <c r="A311" i="1"/>
  <c r="A450" i="1"/>
  <c r="G426" i="1"/>
  <c r="F426" i="1"/>
  <c r="C123" i="3"/>
  <c r="A131" i="3"/>
  <c r="A380" i="1"/>
  <c r="G356" i="1"/>
  <c r="F356" i="1"/>
  <c r="A103" i="3"/>
  <c r="C95" i="3"/>
  <c r="A219" i="1"/>
  <c r="F195" i="1"/>
  <c r="G195" i="1"/>
  <c r="F310" i="1"/>
  <c r="A334" i="1"/>
  <c r="G310" i="1"/>
  <c r="A403" i="1"/>
  <c r="G379" i="1"/>
  <c r="F379" i="1"/>
  <c r="G57" i="1"/>
  <c r="F57" i="1"/>
  <c r="A81" i="1"/>
  <c r="G264" i="1"/>
  <c r="F264" i="1"/>
  <c r="A288" i="1"/>
  <c r="A242" i="1"/>
  <c r="G218" i="1"/>
  <c r="F218" i="1"/>
  <c r="G126" i="1"/>
  <c r="F126" i="1"/>
  <c r="A150" i="1"/>
  <c r="A145" i="3"/>
  <c r="C137" i="3"/>
  <c r="C103" i="3" l="1"/>
  <c r="A111" i="3"/>
  <c r="A289" i="1"/>
  <c r="G265" i="1"/>
  <c r="F265" i="1"/>
  <c r="A427" i="1"/>
  <c r="G403" i="1"/>
  <c r="F403" i="1"/>
  <c r="A59" i="1"/>
  <c r="A36" i="1"/>
  <c r="G35" i="1"/>
  <c r="F35" i="1"/>
  <c r="A404" i="1"/>
  <c r="G380" i="1"/>
  <c r="F380" i="1"/>
  <c r="A474" i="1"/>
  <c r="G450" i="1"/>
  <c r="F450" i="1"/>
  <c r="C152" i="3"/>
  <c r="A160" i="3"/>
  <c r="A82" i="1"/>
  <c r="G58" i="1"/>
  <c r="F58" i="1"/>
  <c r="C110" i="3"/>
  <c r="A118" i="3"/>
  <c r="A132" i="3"/>
  <c r="C124" i="3"/>
  <c r="A266" i="1"/>
  <c r="G242" i="1"/>
  <c r="F242" i="1"/>
  <c r="G311" i="1"/>
  <c r="F311" i="1"/>
  <c r="A335" i="1"/>
  <c r="A146" i="3"/>
  <c r="C138" i="3"/>
  <c r="A151" i="1"/>
  <c r="G127" i="1"/>
  <c r="F127" i="1"/>
  <c r="C117" i="3"/>
  <c r="A125" i="3"/>
  <c r="A381" i="1"/>
  <c r="G357" i="1"/>
  <c r="F357" i="1"/>
  <c r="C145" i="3"/>
  <c r="A153" i="3"/>
  <c r="G150" i="1"/>
  <c r="F150" i="1"/>
  <c r="A174" i="1"/>
  <c r="G288" i="1"/>
  <c r="F288" i="1"/>
  <c r="A312" i="1"/>
  <c r="F334" i="1"/>
  <c r="A358" i="1"/>
  <c r="G334" i="1"/>
  <c r="A243" i="1"/>
  <c r="G219" i="1"/>
  <c r="F219" i="1"/>
  <c r="A139" i="3"/>
  <c r="C131" i="3"/>
  <c r="G173" i="1"/>
  <c r="F173" i="1"/>
  <c r="A197" i="1"/>
  <c r="A220" i="1"/>
  <c r="F196" i="1"/>
  <c r="G196" i="1"/>
  <c r="A128" i="1"/>
  <c r="G104" i="1"/>
  <c r="F104" i="1"/>
  <c r="A105" i="1"/>
  <c r="G81" i="1"/>
  <c r="F81" i="1"/>
  <c r="A290" i="1" l="1"/>
  <c r="G266" i="1"/>
  <c r="F266" i="1"/>
  <c r="F36" i="1"/>
  <c r="A60" i="1"/>
  <c r="G36" i="1"/>
  <c r="A37" i="1"/>
  <c r="A106" i="1"/>
  <c r="G82" i="1"/>
  <c r="F82" i="1"/>
  <c r="A140" i="3"/>
  <c r="C132" i="3"/>
  <c r="C160" i="3"/>
  <c r="A168" i="3"/>
  <c r="A83" i="1"/>
  <c r="G59" i="1"/>
  <c r="F59" i="1"/>
  <c r="F358" i="1"/>
  <c r="A382" i="1"/>
  <c r="G358" i="1"/>
  <c r="C118" i="3"/>
  <c r="A126" i="3"/>
  <c r="A428" i="1"/>
  <c r="G404" i="1"/>
  <c r="F404" i="1"/>
  <c r="G174" i="1"/>
  <c r="F174" i="1"/>
  <c r="A198" i="1"/>
  <c r="A175" i="1"/>
  <c r="G151" i="1"/>
  <c r="F151" i="1"/>
  <c r="A129" i="1"/>
  <c r="G105" i="1"/>
  <c r="F105" i="1"/>
  <c r="A147" i="3"/>
  <c r="C139" i="3"/>
  <c r="G312" i="1"/>
  <c r="F312" i="1"/>
  <c r="A336" i="1"/>
  <c r="F381" i="1"/>
  <c r="A405" i="1"/>
  <c r="G381" i="1"/>
  <c r="A313" i="1"/>
  <c r="G289" i="1"/>
  <c r="F289" i="1"/>
  <c r="A221" i="1"/>
  <c r="G197" i="1"/>
  <c r="F197" i="1"/>
  <c r="A152" i="1"/>
  <c r="G128" i="1"/>
  <c r="F128" i="1"/>
  <c r="A267" i="1"/>
  <c r="G243" i="1"/>
  <c r="F243" i="1"/>
  <c r="A133" i="3"/>
  <c r="C125" i="3"/>
  <c r="C146" i="3"/>
  <c r="A154" i="3"/>
  <c r="A451" i="1"/>
  <c r="G427" i="1"/>
  <c r="F427" i="1"/>
  <c r="C111" i="3"/>
  <c r="A119" i="3"/>
  <c r="A244" i="1"/>
  <c r="G220" i="1"/>
  <c r="F220" i="1"/>
  <c r="C153" i="3"/>
  <c r="A161" i="3"/>
  <c r="G335" i="1"/>
  <c r="F335" i="1"/>
  <c r="A359" i="1"/>
  <c r="G474" i="1"/>
  <c r="F474" i="1"/>
  <c r="A498" i="1"/>
  <c r="C154" i="3" l="1"/>
  <c r="A162" i="3"/>
  <c r="A153" i="1"/>
  <c r="G129" i="1"/>
  <c r="F129" i="1"/>
  <c r="C126" i="3"/>
  <c r="A134" i="3"/>
  <c r="F405" i="1"/>
  <c r="A429" i="1"/>
  <c r="G405" i="1"/>
  <c r="A84" i="1"/>
  <c r="G60" i="1"/>
  <c r="F60" i="1"/>
  <c r="A245" i="1"/>
  <c r="G221" i="1"/>
  <c r="F221" i="1"/>
  <c r="A127" i="3"/>
  <c r="C119" i="3"/>
  <c r="C161" i="3"/>
  <c r="A169" i="3"/>
  <c r="C147" i="3"/>
  <c r="A155" i="3"/>
  <c r="G382" i="1"/>
  <c r="F382" i="1"/>
  <c r="A406" i="1"/>
  <c r="A107" i="1"/>
  <c r="G83" i="1"/>
  <c r="F83" i="1"/>
  <c r="A176" i="3"/>
  <c r="C168" i="3"/>
  <c r="A130" i="1"/>
  <c r="G106" i="1"/>
  <c r="F106" i="1"/>
  <c r="A475" i="1"/>
  <c r="G451" i="1"/>
  <c r="F451" i="1"/>
  <c r="A176" i="1"/>
  <c r="G152" i="1"/>
  <c r="F152" i="1"/>
  <c r="G336" i="1"/>
  <c r="F336" i="1"/>
  <c r="A360" i="1"/>
  <c r="A199" i="1"/>
  <c r="G175" i="1"/>
  <c r="F175" i="1"/>
  <c r="A452" i="1"/>
  <c r="G428" i="1"/>
  <c r="F428" i="1"/>
  <c r="A38" i="1"/>
  <c r="G37" i="1"/>
  <c r="F37" i="1"/>
  <c r="A61" i="1"/>
  <c r="G498" i="1"/>
  <c r="F498" i="1"/>
  <c r="A522" i="1"/>
  <c r="C133" i="3"/>
  <c r="A141" i="3"/>
  <c r="G359" i="1"/>
  <c r="F359" i="1"/>
  <c r="A383" i="1"/>
  <c r="A268" i="1"/>
  <c r="G244" i="1"/>
  <c r="F244" i="1"/>
  <c r="A222" i="1"/>
  <c r="G198" i="1"/>
  <c r="F198" i="1"/>
  <c r="A291" i="1"/>
  <c r="G267" i="1"/>
  <c r="F267" i="1"/>
  <c r="A337" i="1"/>
  <c r="G313" i="1"/>
  <c r="F313" i="1"/>
  <c r="A148" i="3"/>
  <c r="C140" i="3"/>
  <c r="A314" i="1"/>
  <c r="G290" i="1"/>
  <c r="F290" i="1"/>
  <c r="G383" i="1" l="1"/>
  <c r="F383" i="1"/>
  <c r="A407" i="1"/>
  <c r="A499" i="1"/>
  <c r="G475" i="1"/>
  <c r="F475" i="1"/>
  <c r="F199" i="1"/>
  <c r="A223" i="1"/>
  <c r="G199" i="1"/>
  <c r="F222" i="1"/>
  <c r="A246" i="1"/>
  <c r="G222" i="1"/>
  <c r="A315" i="1"/>
  <c r="G291" i="1"/>
  <c r="F291" i="1"/>
  <c r="A476" i="1"/>
  <c r="G452" i="1"/>
  <c r="F452" i="1"/>
  <c r="A384" i="1"/>
  <c r="G360" i="1"/>
  <c r="F360" i="1"/>
  <c r="C155" i="3"/>
  <c r="A163" i="3"/>
  <c r="A269" i="1"/>
  <c r="G245" i="1"/>
  <c r="F245" i="1"/>
  <c r="A292" i="1"/>
  <c r="G268" i="1"/>
  <c r="F268" i="1"/>
  <c r="C141" i="3"/>
  <c r="A149" i="3"/>
  <c r="A200" i="1"/>
  <c r="G176" i="1"/>
  <c r="F176" i="1"/>
  <c r="F429" i="1"/>
  <c r="A453" i="1"/>
  <c r="G429" i="1"/>
  <c r="A85" i="1"/>
  <c r="G61" i="1"/>
  <c r="F61" i="1"/>
  <c r="A131" i="1"/>
  <c r="G107" i="1"/>
  <c r="F107" i="1"/>
  <c r="C169" i="3"/>
  <c r="A177" i="3"/>
  <c r="C153" i="1"/>
  <c r="A177" i="1"/>
  <c r="G153" i="1"/>
  <c r="F153" i="1"/>
  <c r="A546" i="1"/>
  <c r="G522" i="1"/>
  <c r="F522" i="1"/>
  <c r="A154" i="1"/>
  <c r="G130" i="1"/>
  <c r="F130" i="1"/>
  <c r="A156" i="3"/>
  <c r="C148" i="3"/>
  <c r="A361" i="1"/>
  <c r="G337" i="1"/>
  <c r="F337" i="1"/>
  <c r="D337" i="1"/>
  <c r="C337" i="1"/>
  <c r="E337" i="1" s="1"/>
  <c r="G406" i="1"/>
  <c r="F406" i="1"/>
  <c r="A430" i="1"/>
  <c r="A170" i="3"/>
  <c r="C162" i="3"/>
  <c r="A338" i="1"/>
  <c r="G314" i="1"/>
  <c r="F314" i="1"/>
  <c r="D314" i="1"/>
  <c r="A39" i="1"/>
  <c r="G38" i="1"/>
  <c r="A62" i="1"/>
  <c r="F38" i="1"/>
  <c r="D38" i="1"/>
  <c r="A184" i="3"/>
  <c r="C176" i="3"/>
  <c r="C127" i="3"/>
  <c r="A135" i="3"/>
  <c r="C84" i="1"/>
  <c r="E84" i="1" s="1"/>
  <c r="A108" i="1"/>
  <c r="G84" i="1"/>
  <c r="D84" i="1"/>
  <c r="F84" i="1"/>
  <c r="C134" i="3"/>
  <c r="A142" i="3"/>
  <c r="D269" i="1" l="1"/>
  <c r="C269" i="1"/>
  <c r="E269" i="1" s="1"/>
  <c r="A293" i="1"/>
  <c r="G269" i="1"/>
  <c r="F269" i="1"/>
  <c r="A164" i="3"/>
  <c r="C156" i="3"/>
  <c r="A185" i="3"/>
  <c r="C177" i="3"/>
  <c r="C245" i="1"/>
  <c r="E245" i="1" s="1"/>
  <c r="A408" i="1"/>
  <c r="G384" i="1"/>
  <c r="F384" i="1"/>
  <c r="C199" i="1"/>
  <c r="D85" i="1"/>
  <c r="C85" i="1"/>
  <c r="E85" i="1" s="1"/>
  <c r="A109" i="1"/>
  <c r="G85" i="1"/>
  <c r="F85" i="1"/>
  <c r="D176" i="1"/>
  <c r="D245" i="1"/>
  <c r="C315" i="1"/>
  <c r="A339" i="1"/>
  <c r="G315" i="1"/>
  <c r="F315" i="1"/>
  <c r="D315" i="1"/>
  <c r="D199" i="1"/>
  <c r="A523" i="1"/>
  <c r="G499" i="1"/>
  <c r="F499" i="1"/>
  <c r="A570" i="1"/>
  <c r="G546" i="1"/>
  <c r="F546" i="1"/>
  <c r="C107" i="1"/>
  <c r="C61" i="1"/>
  <c r="C176" i="1"/>
  <c r="E176" i="1" s="1"/>
  <c r="D292" i="1"/>
  <c r="C292" i="1"/>
  <c r="E292" i="1" s="1"/>
  <c r="A316" i="1"/>
  <c r="G292" i="1"/>
  <c r="F292" i="1"/>
  <c r="C163" i="3"/>
  <c r="A171" i="3"/>
  <c r="C291" i="1"/>
  <c r="C184" i="3"/>
  <c r="A192" i="3"/>
  <c r="F62" i="1"/>
  <c r="D62" i="1"/>
  <c r="C62" i="1"/>
  <c r="E62" i="1" s="1"/>
  <c r="A86" i="1"/>
  <c r="G62" i="1"/>
  <c r="D154" i="1"/>
  <c r="C154" i="1"/>
  <c r="E154" i="1" s="1"/>
  <c r="A178" i="1"/>
  <c r="G154" i="1"/>
  <c r="F154" i="1"/>
  <c r="D153" i="1"/>
  <c r="E153" i="1" s="1"/>
  <c r="D107" i="1"/>
  <c r="D61" i="1"/>
  <c r="C268" i="1"/>
  <c r="G223" i="1"/>
  <c r="F223" i="1"/>
  <c r="D223" i="1"/>
  <c r="C223" i="1"/>
  <c r="E223" i="1" s="1"/>
  <c r="A247" i="1"/>
  <c r="G407" i="1"/>
  <c r="F407" i="1"/>
  <c r="A431" i="1"/>
  <c r="D39" i="1"/>
  <c r="C39" i="1"/>
  <c r="E39" i="1" s="1"/>
  <c r="A40" i="1"/>
  <c r="A63" i="1"/>
  <c r="G39" i="1"/>
  <c r="F39" i="1"/>
  <c r="A178" i="3"/>
  <c r="C170" i="3"/>
  <c r="C130" i="1"/>
  <c r="D268" i="1"/>
  <c r="C360" i="1"/>
  <c r="F246" i="1"/>
  <c r="D246" i="1"/>
  <c r="C246" i="1"/>
  <c r="A270" i="1"/>
  <c r="G246" i="1"/>
  <c r="A132" i="1"/>
  <c r="C108" i="1"/>
  <c r="E108" i="1" s="1"/>
  <c r="D108" i="1"/>
  <c r="G108" i="1"/>
  <c r="F108" i="1"/>
  <c r="A362" i="1"/>
  <c r="G338" i="1"/>
  <c r="F338" i="1"/>
  <c r="D338" i="1"/>
  <c r="C338" i="1"/>
  <c r="E338" i="1" s="1"/>
  <c r="C142" i="3"/>
  <c r="A150" i="3"/>
  <c r="G430" i="1"/>
  <c r="F430" i="1"/>
  <c r="A454" i="1"/>
  <c r="D130" i="1"/>
  <c r="A477" i="1"/>
  <c r="F453" i="1"/>
  <c r="G453" i="1"/>
  <c r="G200" i="1"/>
  <c r="F200" i="1"/>
  <c r="D200" i="1"/>
  <c r="C200" i="1"/>
  <c r="A224" i="1"/>
  <c r="D360" i="1"/>
  <c r="A500" i="1"/>
  <c r="G476" i="1"/>
  <c r="F476" i="1"/>
  <c r="C222" i="1"/>
  <c r="A143" i="3"/>
  <c r="C135" i="3"/>
  <c r="C18" i="1"/>
  <c r="D18" i="1"/>
  <c r="D42" i="1"/>
  <c r="C42" i="1"/>
  <c r="E42" i="1" s="1"/>
  <c r="D19" i="1"/>
  <c r="D66" i="1"/>
  <c r="C66" i="1"/>
  <c r="E66" i="1" s="1"/>
  <c r="C19" i="1"/>
  <c r="D20" i="1"/>
  <c r="C43" i="1"/>
  <c r="C20" i="1"/>
  <c r="E20" i="1" s="1"/>
  <c r="D90" i="1"/>
  <c r="C90" i="1"/>
  <c r="E90" i="1" s="1"/>
  <c r="D43" i="1"/>
  <c r="D44" i="1"/>
  <c r="D67" i="1"/>
  <c r="C21" i="1"/>
  <c r="C67" i="1"/>
  <c r="D21" i="1"/>
  <c r="C44" i="1"/>
  <c r="D114" i="1"/>
  <c r="C114" i="1"/>
  <c r="C68" i="1"/>
  <c r="D138" i="1"/>
  <c r="C91" i="1"/>
  <c r="D22" i="1"/>
  <c r="D45" i="1"/>
  <c r="C138" i="1"/>
  <c r="D68" i="1"/>
  <c r="C45" i="1"/>
  <c r="E45" i="1" s="1"/>
  <c r="D91" i="1"/>
  <c r="C22" i="1"/>
  <c r="E22" i="1" s="1"/>
  <c r="C115" i="1"/>
  <c r="D92" i="1"/>
  <c r="D115" i="1"/>
  <c r="D23" i="1"/>
  <c r="D46" i="1"/>
  <c r="D162" i="1"/>
  <c r="C46" i="1"/>
  <c r="D69" i="1"/>
  <c r="C162" i="1"/>
  <c r="C23" i="1"/>
  <c r="C69" i="1"/>
  <c r="C92" i="1"/>
  <c r="E92" i="1" s="1"/>
  <c r="C116" i="1"/>
  <c r="E116" i="1" s="1"/>
  <c r="C70" i="1"/>
  <c r="E70" i="1" s="1"/>
  <c r="D93" i="1"/>
  <c r="D47" i="1"/>
  <c r="D24" i="1"/>
  <c r="D186" i="1"/>
  <c r="C93" i="1"/>
  <c r="C47" i="1"/>
  <c r="E47" i="1" s="1"/>
  <c r="C186" i="1"/>
  <c r="E186" i="1" s="1"/>
  <c r="D116" i="1"/>
  <c r="C24" i="1"/>
  <c r="E24" i="1" s="1"/>
  <c r="D139" i="1"/>
  <c r="C139" i="1"/>
  <c r="D70" i="1"/>
  <c r="C163" i="1"/>
  <c r="E163" i="1" s="1"/>
  <c r="C25" i="1"/>
  <c r="E25" i="1" s="1"/>
  <c r="D48" i="1"/>
  <c r="D71" i="1"/>
  <c r="C210" i="1"/>
  <c r="E210" i="1" s="1"/>
  <c r="D140" i="1"/>
  <c r="D25" i="1"/>
  <c r="C48" i="1"/>
  <c r="D117" i="1"/>
  <c r="C140" i="1"/>
  <c r="E140" i="1" s="1"/>
  <c r="C71" i="1"/>
  <c r="E71" i="1" s="1"/>
  <c r="D94" i="1"/>
  <c r="C117" i="1"/>
  <c r="E117" i="1" s="1"/>
  <c r="C94" i="1"/>
  <c r="E94" i="1" s="1"/>
  <c r="D163" i="1"/>
  <c r="D210" i="1"/>
  <c r="D49" i="1"/>
  <c r="D95" i="1"/>
  <c r="D187" i="1"/>
  <c r="C49" i="1"/>
  <c r="E49" i="1" s="1"/>
  <c r="C26" i="1"/>
  <c r="E26" i="1" s="1"/>
  <c r="C187" i="1"/>
  <c r="D141" i="1"/>
  <c r="D234" i="1"/>
  <c r="C95" i="1"/>
  <c r="C141" i="1"/>
  <c r="E141" i="1" s="1"/>
  <c r="C234" i="1"/>
  <c r="E234" i="1" s="1"/>
  <c r="D72" i="1"/>
  <c r="D118" i="1"/>
  <c r="D26" i="1"/>
  <c r="C72" i="1"/>
  <c r="C118" i="1"/>
  <c r="D164" i="1"/>
  <c r="C164" i="1"/>
  <c r="E164" i="1" s="1"/>
  <c r="C211" i="1"/>
  <c r="E211" i="1" s="1"/>
  <c r="D258" i="1"/>
  <c r="D73" i="1"/>
  <c r="C50" i="1"/>
  <c r="C258" i="1"/>
  <c r="C73" i="1"/>
  <c r="C27" i="1"/>
  <c r="D188" i="1"/>
  <c r="D119" i="1"/>
  <c r="C188" i="1"/>
  <c r="C119" i="1"/>
  <c r="C96" i="1"/>
  <c r="E96" i="1" s="1"/>
  <c r="D211" i="1"/>
  <c r="D142" i="1"/>
  <c r="D96" i="1"/>
  <c r="D165" i="1"/>
  <c r="C142" i="1"/>
  <c r="E142" i="1" s="1"/>
  <c r="D27" i="1"/>
  <c r="D50" i="1"/>
  <c r="C165" i="1"/>
  <c r="D282" i="1"/>
  <c r="C74" i="1"/>
  <c r="D166" i="1"/>
  <c r="D51" i="1"/>
  <c r="D143" i="1"/>
  <c r="C282" i="1"/>
  <c r="E282" i="1" s="1"/>
  <c r="C235" i="1"/>
  <c r="C166" i="1"/>
  <c r="E166" i="1" s="1"/>
  <c r="C97" i="1"/>
  <c r="D212" i="1"/>
  <c r="D189" i="1"/>
  <c r="C143" i="1"/>
  <c r="D28" i="1"/>
  <c r="C212" i="1"/>
  <c r="E212" i="1" s="1"/>
  <c r="C189" i="1"/>
  <c r="E189" i="1" s="1"/>
  <c r="C28" i="1"/>
  <c r="D97" i="1"/>
  <c r="C120" i="1"/>
  <c r="C51" i="1"/>
  <c r="D120" i="1"/>
  <c r="D235" i="1"/>
  <c r="D74" i="1"/>
  <c r="C98" i="1"/>
  <c r="E98" i="1" s="1"/>
  <c r="C144" i="1"/>
  <c r="E144" i="1" s="1"/>
  <c r="C52" i="1"/>
  <c r="D144" i="1"/>
  <c r="D213" i="1"/>
  <c r="D306" i="1"/>
  <c r="D52" i="1"/>
  <c r="C213" i="1"/>
  <c r="E213" i="1" s="1"/>
  <c r="C306" i="1"/>
  <c r="E306" i="1" s="1"/>
  <c r="D75" i="1"/>
  <c r="D259" i="1"/>
  <c r="D121" i="1"/>
  <c r="C236" i="1"/>
  <c r="C75" i="1"/>
  <c r="E75" i="1" s="1"/>
  <c r="D167" i="1"/>
  <c r="C121" i="1"/>
  <c r="E121" i="1" s="1"/>
  <c r="D29" i="1"/>
  <c r="D236" i="1"/>
  <c r="D190" i="1"/>
  <c r="C167" i="1"/>
  <c r="D98" i="1"/>
  <c r="C29" i="1"/>
  <c r="C259" i="1"/>
  <c r="E259" i="1" s="1"/>
  <c r="C190" i="1"/>
  <c r="E190" i="1" s="1"/>
  <c r="C260" i="1"/>
  <c r="C330" i="1"/>
  <c r="C283" i="1"/>
  <c r="C99" i="1"/>
  <c r="C191" i="1"/>
  <c r="D53" i="1"/>
  <c r="C30" i="1"/>
  <c r="E30" i="1" s="1"/>
  <c r="D191" i="1"/>
  <c r="C145" i="1"/>
  <c r="D99" i="1"/>
  <c r="C76" i="1"/>
  <c r="D76" i="1"/>
  <c r="D122" i="1"/>
  <c r="C168" i="1"/>
  <c r="E168" i="1" s="1"/>
  <c r="D237" i="1"/>
  <c r="D214" i="1"/>
  <c r="D283" i="1"/>
  <c r="D168" i="1"/>
  <c r="C237" i="1"/>
  <c r="C214" i="1"/>
  <c r="D30" i="1"/>
  <c r="D145" i="1"/>
  <c r="D260" i="1"/>
  <c r="D330" i="1"/>
  <c r="C53" i="1"/>
  <c r="E53" i="1" s="1"/>
  <c r="C122" i="1"/>
  <c r="E122" i="1" s="1"/>
  <c r="C261" i="1"/>
  <c r="D77" i="1"/>
  <c r="D100" i="1"/>
  <c r="D169" i="1"/>
  <c r="C77" i="1"/>
  <c r="E77" i="1" s="1"/>
  <c r="C54" i="1"/>
  <c r="D215" i="1"/>
  <c r="D238" i="1"/>
  <c r="C307" i="1"/>
  <c r="D307" i="1"/>
  <c r="C31" i="1"/>
  <c r="E31" i="1" s="1"/>
  <c r="C215" i="1"/>
  <c r="C238" i="1"/>
  <c r="E238" i="1" s="1"/>
  <c r="D354" i="1"/>
  <c r="D146" i="1"/>
  <c r="D284" i="1"/>
  <c r="D123" i="1"/>
  <c r="C354" i="1"/>
  <c r="D54" i="1"/>
  <c r="C192" i="1"/>
  <c r="E192" i="1" s="1"/>
  <c r="C146" i="1"/>
  <c r="E146" i="1" s="1"/>
  <c r="C123" i="1"/>
  <c r="E123" i="1" s="1"/>
  <c r="C169" i="1"/>
  <c r="E169" i="1" s="1"/>
  <c r="D192" i="1"/>
  <c r="D31" i="1"/>
  <c r="C100" i="1"/>
  <c r="E100" i="1" s="1"/>
  <c r="D261" i="1"/>
  <c r="C284" i="1"/>
  <c r="E284" i="1" s="1"/>
  <c r="C262" i="1"/>
  <c r="E262" i="1" s="1"/>
  <c r="C331" i="1"/>
  <c r="D55" i="1"/>
  <c r="D285" i="1"/>
  <c r="D147" i="1"/>
  <c r="D32" i="1"/>
  <c r="C78" i="1"/>
  <c r="E78" i="1" s="1"/>
  <c r="C55" i="1"/>
  <c r="E55" i="1" s="1"/>
  <c r="C285" i="1"/>
  <c r="E285" i="1" s="1"/>
  <c r="C32" i="1"/>
  <c r="E32" i="1" s="1"/>
  <c r="D308" i="1"/>
  <c r="D170" i="1"/>
  <c r="C101" i="1"/>
  <c r="C193" i="1"/>
  <c r="E193" i="1" s="1"/>
  <c r="C308" i="1"/>
  <c r="E308" i="1" s="1"/>
  <c r="D216" i="1"/>
  <c r="C216" i="1"/>
  <c r="D124" i="1"/>
  <c r="D331" i="1"/>
  <c r="D193" i="1"/>
  <c r="C239" i="1"/>
  <c r="C124" i="1"/>
  <c r="D239" i="1"/>
  <c r="D101" i="1"/>
  <c r="D78" i="1"/>
  <c r="C170" i="1"/>
  <c r="E170" i="1" s="1"/>
  <c r="D262" i="1"/>
  <c r="C147" i="1"/>
  <c r="E147" i="1" s="1"/>
  <c r="D171" i="1"/>
  <c r="C240" i="1"/>
  <c r="E240" i="1" s="1"/>
  <c r="D33" i="1"/>
  <c r="D332" i="1"/>
  <c r="C217" i="1"/>
  <c r="C286" i="1"/>
  <c r="C194" i="1"/>
  <c r="C171" i="1"/>
  <c r="E171" i="1" s="1"/>
  <c r="D263" i="1"/>
  <c r="C332" i="1"/>
  <c r="E332" i="1" s="1"/>
  <c r="C102" i="1"/>
  <c r="E102" i="1" s="1"/>
  <c r="C263" i="1"/>
  <c r="E263" i="1" s="1"/>
  <c r="C355" i="1"/>
  <c r="D355" i="1"/>
  <c r="D148" i="1"/>
  <c r="D79" i="1"/>
  <c r="C309" i="1"/>
  <c r="E309" i="1" s="1"/>
  <c r="D286" i="1"/>
  <c r="D125" i="1"/>
  <c r="C148" i="1"/>
  <c r="E148" i="1" s="1"/>
  <c r="D56" i="1"/>
  <c r="D309" i="1"/>
  <c r="C79" i="1"/>
  <c r="D194" i="1"/>
  <c r="D217" i="1"/>
  <c r="C125" i="1"/>
  <c r="C33" i="1"/>
  <c r="C56" i="1"/>
  <c r="E56" i="1" s="1"/>
  <c r="D240" i="1"/>
  <c r="D102" i="1"/>
  <c r="D333" i="1"/>
  <c r="C80" i="1"/>
  <c r="E80" i="1" s="1"/>
  <c r="C172" i="1"/>
  <c r="E172" i="1" s="1"/>
  <c r="C149" i="1"/>
  <c r="D287" i="1"/>
  <c r="C310" i="1"/>
  <c r="C264" i="1"/>
  <c r="C57" i="1"/>
  <c r="C333" i="1"/>
  <c r="E333" i="1" s="1"/>
  <c r="D34" i="1"/>
  <c r="C287" i="1"/>
  <c r="E287" i="1" s="1"/>
  <c r="C126" i="1"/>
  <c r="D218" i="1"/>
  <c r="D241" i="1"/>
  <c r="D356" i="1"/>
  <c r="D195" i="1"/>
  <c r="D57" i="1"/>
  <c r="D126" i="1"/>
  <c r="C241" i="1"/>
  <c r="E241" i="1" s="1"/>
  <c r="C356" i="1"/>
  <c r="E356" i="1" s="1"/>
  <c r="C195" i="1"/>
  <c r="C218" i="1"/>
  <c r="D103" i="1"/>
  <c r="D264" i="1"/>
  <c r="C103" i="1"/>
  <c r="C34" i="1"/>
  <c r="D80" i="1"/>
  <c r="D172" i="1"/>
  <c r="D149" i="1"/>
  <c r="D310" i="1"/>
  <c r="D288" i="1"/>
  <c r="C219" i="1"/>
  <c r="D58" i="1"/>
  <c r="C288" i="1"/>
  <c r="D173" i="1"/>
  <c r="D81" i="1"/>
  <c r="D104" i="1"/>
  <c r="C104" i="1"/>
  <c r="E104" i="1" s="1"/>
  <c r="C58" i="1"/>
  <c r="E58" i="1" s="1"/>
  <c r="D242" i="1"/>
  <c r="C173" i="1"/>
  <c r="C81" i="1"/>
  <c r="E81" i="1" s="1"/>
  <c r="C242" i="1"/>
  <c r="E242" i="1" s="1"/>
  <c r="D357" i="1"/>
  <c r="D150" i="1"/>
  <c r="D196" i="1"/>
  <c r="D35" i="1"/>
  <c r="C357" i="1"/>
  <c r="E357" i="1" s="1"/>
  <c r="C150" i="1"/>
  <c r="D334" i="1"/>
  <c r="D219" i="1"/>
  <c r="C334" i="1"/>
  <c r="D265" i="1"/>
  <c r="C265" i="1"/>
  <c r="C35" i="1"/>
  <c r="E35" i="1" s="1"/>
  <c r="D311" i="1"/>
  <c r="D127" i="1"/>
  <c r="C311" i="1"/>
  <c r="E311" i="1" s="1"/>
  <c r="C127" i="1"/>
  <c r="E127" i="1" s="1"/>
  <c r="C196" i="1"/>
  <c r="E196" i="1" s="1"/>
  <c r="C36" i="1"/>
  <c r="D59" i="1"/>
  <c r="C174" i="1"/>
  <c r="D312" i="1"/>
  <c r="D197" i="1"/>
  <c r="C220" i="1"/>
  <c r="D335" i="1"/>
  <c r="C197" i="1"/>
  <c r="E197" i="1" s="1"/>
  <c r="C335" i="1"/>
  <c r="E335" i="1" s="1"/>
  <c r="C312" i="1"/>
  <c r="E312" i="1" s="1"/>
  <c r="C128" i="1"/>
  <c r="D220" i="1"/>
  <c r="D358" i="1"/>
  <c r="D105" i="1"/>
  <c r="D266" i="1"/>
  <c r="C358" i="1"/>
  <c r="E358" i="1" s="1"/>
  <c r="C105" i="1"/>
  <c r="E105" i="1" s="1"/>
  <c r="D289" i="1"/>
  <c r="D243" i="1"/>
  <c r="C266" i="1"/>
  <c r="C289" i="1"/>
  <c r="E289" i="1" s="1"/>
  <c r="D128" i="1"/>
  <c r="D151" i="1"/>
  <c r="D82" i="1"/>
  <c r="C151" i="1"/>
  <c r="D36" i="1"/>
  <c r="C82" i="1"/>
  <c r="C59" i="1"/>
  <c r="E59" i="1" s="1"/>
  <c r="D174" i="1"/>
  <c r="C243" i="1"/>
  <c r="D152" i="1"/>
  <c r="D359" i="1"/>
  <c r="D267" i="1"/>
  <c r="D175" i="1"/>
  <c r="C359" i="1"/>
  <c r="E359" i="1" s="1"/>
  <c r="D290" i="1"/>
  <c r="C313" i="1"/>
  <c r="C129" i="1"/>
  <c r="C175" i="1"/>
  <c r="E175" i="1" s="1"/>
  <c r="D244" i="1"/>
  <c r="D198" i="1"/>
  <c r="D221" i="1"/>
  <c r="D336" i="1"/>
  <c r="C244" i="1"/>
  <c r="E244" i="1" s="1"/>
  <c r="C198" i="1"/>
  <c r="D129" i="1"/>
  <c r="C221" i="1"/>
  <c r="E221" i="1" s="1"/>
  <c r="C83" i="1"/>
  <c r="C336" i="1"/>
  <c r="E336" i="1" s="1"/>
  <c r="D37" i="1"/>
  <c r="C267" i="1"/>
  <c r="E267" i="1" s="1"/>
  <c r="D313" i="1"/>
  <c r="C290" i="1"/>
  <c r="E290" i="1" s="1"/>
  <c r="D106" i="1"/>
  <c r="C37" i="1"/>
  <c r="C60" i="1"/>
  <c r="C106" i="1"/>
  <c r="D60" i="1"/>
  <c r="D83" i="1"/>
  <c r="C152" i="1"/>
  <c r="E152" i="1" s="1"/>
  <c r="C38" i="1"/>
  <c r="E38" i="1" s="1"/>
  <c r="C314" i="1"/>
  <c r="E314" i="1" s="1"/>
  <c r="A385" i="1"/>
  <c r="G361" i="1"/>
  <c r="F361" i="1"/>
  <c r="D361" i="1"/>
  <c r="C361" i="1"/>
  <c r="A201" i="1"/>
  <c r="C177" i="1"/>
  <c r="G177" i="1"/>
  <c r="F177" i="1"/>
  <c r="D177" i="1"/>
  <c r="D131" i="1"/>
  <c r="C131" i="1"/>
  <c r="A155" i="1"/>
  <c r="F131" i="1"/>
  <c r="G131" i="1"/>
  <c r="A157" i="3"/>
  <c r="C149" i="3"/>
  <c r="D291" i="1"/>
  <c r="D222" i="1"/>
  <c r="A225" i="1" l="1"/>
  <c r="G201" i="1"/>
  <c r="F201" i="1"/>
  <c r="D201" i="1"/>
  <c r="C201" i="1"/>
  <c r="E201" i="1" s="1"/>
  <c r="E220" i="1"/>
  <c r="E265" i="1"/>
  <c r="E310" i="1"/>
  <c r="E286" i="1"/>
  <c r="E330" i="1"/>
  <c r="E28" i="1"/>
  <c r="E165" i="1"/>
  <c r="E50" i="1"/>
  <c r="E187" i="1"/>
  <c r="E19" i="1"/>
  <c r="E246" i="1"/>
  <c r="C178" i="3"/>
  <c r="A186" i="3"/>
  <c r="A202" i="1"/>
  <c r="D178" i="1"/>
  <c r="C178" i="1"/>
  <c r="E178" i="1" s="1"/>
  <c r="G178" i="1"/>
  <c r="F178" i="1"/>
  <c r="A200" i="3"/>
  <c r="C192" i="3"/>
  <c r="D316" i="1"/>
  <c r="C316" i="1"/>
  <c r="E316" i="1" s="1"/>
  <c r="A340" i="1"/>
  <c r="G316" i="1"/>
  <c r="F316" i="1"/>
  <c r="E128" i="1"/>
  <c r="E219" i="1"/>
  <c r="E34" i="1"/>
  <c r="E33" i="1"/>
  <c r="E217" i="1"/>
  <c r="E145" i="1"/>
  <c r="E260" i="1"/>
  <c r="E235" i="1"/>
  <c r="E119" i="1"/>
  <c r="E46" i="1"/>
  <c r="E68" i="1"/>
  <c r="A151" i="3"/>
  <c r="C143" i="3"/>
  <c r="G224" i="1"/>
  <c r="F224" i="1"/>
  <c r="D224" i="1"/>
  <c r="C224" i="1"/>
  <c r="E224" i="1" s="1"/>
  <c r="A248" i="1"/>
  <c r="C150" i="3"/>
  <c r="A158" i="3"/>
  <c r="D155" i="1"/>
  <c r="C155" i="1"/>
  <c r="E155" i="1" s="1"/>
  <c r="A179" i="1"/>
  <c r="F155" i="1"/>
  <c r="G155" i="1"/>
  <c r="E131" i="1"/>
  <c r="E361" i="1"/>
  <c r="E198" i="1"/>
  <c r="E243" i="1"/>
  <c r="E334" i="1"/>
  <c r="E103" i="1"/>
  <c r="E126" i="1"/>
  <c r="E149" i="1"/>
  <c r="E125" i="1"/>
  <c r="E216" i="1"/>
  <c r="E331" i="1"/>
  <c r="E54" i="1"/>
  <c r="E188" i="1"/>
  <c r="E114" i="1"/>
  <c r="E222" i="1"/>
  <c r="E200" i="1"/>
  <c r="A501" i="1"/>
  <c r="G477" i="1"/>
  <c r="F477" i="1"/>
  <c r="E268" i="1"/>
  <c r="A594" i="1"/>
  <c r="G570" i="1"/>
  <c r="F570" i="1"/>
  <c r="D109" i="1"/>
  <c r="C109" i="1"/>
  <c r="E109" i="1" s="1"/>
  <c r="A133" i="1"/>
  <c r="G109" i="1"/>
  <c r="F109" i="1"/>
  <c r="A432" i="1"/>
  <c r="G408" i="1"/>
  <c r="F408" i="1"/>
  <c r="D293" i="1"/>
  <c r="C293" i="1"/>
  <c r="E293" i="1" s="1"/>
  <c r="A317" i="1"/>
  <c r="G293" i="1"/>
  <c r="F293" i="1"/>
  <c r="F63" i="1"/>
  <c r="D63" i="1"/>
  <c r="C63" i="1"/>
  <c r="E63" i="1" s="1"/>
  <c r="A87" i="1"/>
  <c r="G63" i="1"/>
  <c r="E291" i="1"/>
  <c r="E174" i="1"/>
  <c r="E215" i="1"/>
  <c r="E29" i="1"/>
  <c r="E143" i="1"/>
  <c r="E138" i="1"/>
  <c r="E44" i="1"/>
  <c r="A478" i="1"/>
  <c r="G454" i="1"/>
  <c r="F454" i="1"/>
  <c r="F132" i="1"/>
  <c r="D132" i="1"/>
  <c r="C132" i="1"/>
  <c r="E132" i="1" s="1"/>
  <c r="A156" i="1"/>
  <c r="G132" i="1"/>
  <c r="E360" i="1"/>
  <c r="F40" i="1"/>
  <c r="D40" i="1"/>
  <c r="G40" i="1"/>
  <c r="C40" i="1"/>
  <c r="E40" i="1" s="1"/>
  <c r="A64" i="1"/>
  <c r="A41" i="1"/>
  <c r="G247" i="1"/>
  <c r="F247" i="1"/>
  <c r="D247" i="1"/>
  <c r="C247" i="1"/>
  <c r="E247" i="1" s="1"/>
  <c r="A271" i="1"/>
  <c r="D86" i="1"/>
  <c r="C86" i="1"/>
  <c r="E86" i="1" s="1"/>
  <c r="A110" i="1"/>
  <c r="G86" i="1"/>
  <c r="F86" i="1"/>
  <c r="A179" i="3"/>
  <c r="C171" i="3"/>
  <c r="E61" i="1"/>
  <c r="C339" i="1"/>
  <c r="A363" i="1"/>
  <c r="G339" i="1"/>
  <c r="F339" i="1"/>
  <c r="D339" i="1"/>
  <c r="E106" i="1"/>
  <c r="E129" i="1"/>
  <c r="E82" i="1"/>
  <c r="E150" i="1"/>
  <c r="E218" i="1"/>
  <c r="E79" i="1"/>
  <c r="E124" i="1"/>
  <c r="E191" i="1"/>
  <c r="E236" i="1"/>
  <c r="E51" i="1"/>
  <c r="E27" i="1"/>
  <c r="E95" i="1"/>
  <c r="E93" i="1"/>
  <c r="E69" i="1"/>
  <c r="E107" i="1"/>
  <c r="E315" i="1"/>
  <c r="E199" i="1"/>
  <c r="A193" i="3"/>
  <c r="C185" i="3"/>
  <c r="A409" i="1"/>
  <c r="G385" i="1"/>
  <c r="F385" i="1"/>
  <c r="E60" i="1"/>
  <c r="E313" i="1"/>
  <c r="E266" i="1"/>
  <c r="E57" i="1"/>
  <c r="E239" i="1"/>
  <c r="E101" i="1"/>
  <c r="E354" i="1"/>
  <c r="E214" i="1"/>
  <c r="E99" i="1"/>
  <c r="E167" i="1"/>
  <c r="E120" i="1"/>
  <c r="E74" i="1"/>
  <c r="E73" i="1"/>
  <c r="E118" i="1"/>
  <c r="E48" i="1"/>
  <c r="E23" i="1"/>
  <c r="E67" i="1"/>
  <c r="E43" i="1"/>
  <c r="E130" i="1"/>
  <c r="C157" i="3"/>
  <c r="A165" i="3"/>
  <c r="E177" i="1"/>
  <c r="E37" i="1"/>
  <c r="E83" i="1"/>
  <c r="E151" i="1"/>
  <c r="E36" i="1"/>
  <c r="E173" i="1"/>
  <c r="E288" i="1"/>
  <c r="E195" i="1"/>
  <c r="E264" i="1"/>
  <c r="E355" i="1"/>
  <c r="E194" i="1"/>
  <c r="E307" i="1"/>
  <c r="E261" i="1"/>
  <c r="E237" i="1"/>
  <c r="E76" i="1"/>
  <c r="E283" i="1"/>
  <c r="E52" i="1"/>
  <c r="E97" i="1"/>
  <c r="E258" i="1"/>
  <c r="E72" i="1"/>
  <c r="E139" i="1"/>
  <c r="E162" i="1"/>
  <c r="E115" i="1"/>
  <c r="E91" i="1"/>
  <c r="E21" i="1"/>
  <c r="E18" i="1"/>
  <c r="A524" i="1"/>
  <c r="G500" i="1"/>
  <c r="F500" i="1"/>
  <c r="A386" i="1"/>
  <c r="G362" i="1"/>
  <c r="F362" i="1"/>
  <c r="D362" i="1"/>
  <c r="C362" i="1"/>
  <c r="F270" i="1"/>
  <c r="D270" i="1"/>
  <c r="C270" i="1"/>
  <c r="E270" i="1" s="1"/>
  <c r="A294" i="1"/>
  <c r="G270" i="1"/>
  <c r="G431" i="1"/>
  <c r="F431" i="1"/>
  <c r="A455" i="1"/>
  <c r="A547" i="1"/>
  <c r="G523" i="1"/>
  <c r="F523" i="1"/>
  <c r="A172" i="3"/>
  <c r="C164" i="3"/>
  <c r="A548" i="1" l="1"/>
  <c r="G524" i="1"/>
  <c r="F524" i="1"/>
  <c r="A456" i="1"/>
  <c r="G432" i="1"/>
  <c r="F432" i="1"/>
  <c r="G248" i="1"/>
  <c r="F248" i="1"/>
  <c r="D248" i="1"/>
  <c r="C248" i="1"/>
  <c r="E248" i="1" s="1"/>
  <c r="A272" i="1"/>
  <c r="A208" i="3"/>
  <c r="C200" i="3"/>
  <c r="D317" i="1"/>
  <c r="C317" i="1"/>
  <c r="E317" i="1" s="1"/>
  <c r="A341" i="1"/>
  <c r="G317" i="1"/>
  <c r="F317" i="1"/>
  <c r="A134" i="1"/>
  <c r="D110" i="1"/>
  <c r="C110" i="1"/>
  <c r="F110" i="1"/>
  <c r="G110" i="1"/>
  <c r="G41" i="1"/>
  <c r="F41" i="1"/>
  <c r="D41" i="1"/>
  <c r="C41" i="1"/>
  <c r="E41" i="1" s="1"/>
  <c r="A65" i="1"/>
  <c r="F156" i="1"/>
  <c r="D156" i="1"/>
  <c r="C156" i="1"/>
  <c r="E156" i="1" s="1"/>
  <c r="A180" i="1"/>
  <c r="G156" i="1"/>
  <c r="A502" i="1"/>
  <c r="F478" i="1"/>
  <c r="G478" i="1"/>
  <c r="A618" i="1"/>
  <c r="G594" i="1"/>
  <c r="F594" i="1"/>
  <c r="A410" i="1"/>
  <c r="G386" i="1"/>
  <c r="F386" i="1"/>
  <c r="A173" i="3"/>
  <c r="C165" i="3"/>
  <c r="A387" i="1"/>
  <c r="C363" i="1"/>
  <c r="E363" i="1" s="1"/>
  <c r="G363" i="1"/>
  <c r="F363" i="1"/>
  <c r="D363" i="1"/>
  <c r="G64" i="1"/>
  <c r="F64" i="1"/>
  <c r="D64" i="1"/>
  <c r="C64" i="1"/>
  <c r="E64" i="1" s="1"/>
  <c r="A88" i="1"/>
  <c r="F87" i="1"/>
  <c r="D87" i="1"/>
  <c r="G87" i="1"/>
  <c r="C87" i="1"/>
  <c r="E87" i="1" s="1"/>
  <c r="A111" i="1"/>
  <c r="G133" i="1"/>
  <c r="F133" i="1"/>
  <c r="D133" i="1"/>
  <c r="C133" i="1"/>
  <c r="A157" i="1"/>
  <c r="A203" i="1"/>
  <c r="D179" i="1"/>
  <c r="C179" i="1"/>
  <c r="E179" i="1" s="1"/>
  <c r="F179" i="1"/>
  <c r="G179" i="1"/>
  <c r="A433" i="1"/>
  <c r="G409" i="1"/>
  <c r="F409" i="1"/>
  <c r="E339" i="1"/>
  <c r="D340" i="1"/>
  <c r="C340" i="1"/>
  <c r="E340" i="1" s="1"/>
  <c r="A364" i="1"/>
  <c r="G340" i="1"/>
  <c r="F340" i="1"/>
  <c r="G547" i="1"/>
  <c r="F547" i="1"/>
  <c r="A571" i="1"/>
  <c r="G455" i="1"/>
  <c r="F455" i="1"/>
  <c r="A479" i="1"/>
  <c r="G271" i="1"/>
  <c r="F271" i="1"/>
  <c r="D271" i="1"/>
  <c r="C271" i="1"/>
  <c r="A295" i="1"/>
  <c r="A226" i="1"/>
  <c r="G202" i="1"/>
  <c r="D202" i="1"/>
  <c r="C202" i="1"/>
  <c r="E202" i="1" s="1"/>
  <c r="F202" i="1"/>
  <c r="F294" i="1"/>
  <c r="D294" i="1"/>
  <c r="C294" i="1"/>
  <c r="A318" i="1"/>
  <c r="G294" i="1"/>
  <c r="A201" i="3"/>
  <c r="C193" i="3"/>
  <c r="C158" i="3"/>
  <c r="A166" i="3"/>
  <c r="C151" i="3"/>
  <c r="A159" i="3"/>
  <c r="A194" i="3"/>
  <c r="C186" i="3"/>
  <c r="A180" i="3"/>
  <c r="C172" i="3"/>
  <c r="E362" i="1"/>
  <c r="A187" i="3"/>
  <c r="C179" i="3"/>
  <c r="A525" i="1"/>
  <c r="G501" i="1"/>
  <c r="F501" i="1"/>
  <c r="A249" i="1"/>
  <c r="G225" i="1"/>
  <c r="F225" i="1"/>
  <c r="D225" i="1"/>
  <c r="C225" i="1"/>
  <c r="E271" i="1" l="1"/>
  <c r="A388" i="1"/>
  <c r="D364" i="1"/>
  <c r="C364" i="1"/>
  <c r="E364" i="1" s="1"/>
  <c r="G364" i="1"/>
  <c r="F364" i="1"/>
  <c r="A457" i="1"/>
  <c r="G433" i="1"/>
  <c r="F433" i="1"/>
  <c r="G88" i="1"/>
  <c r="F88" i="1"/>
  <c r="D88" i="1"/>
  <c r="C88" i="1"/>
  <c r="E88" i="1" s="1"/>
  <c r="A112" i="1"/>
  <c r="A526" i="1"/>
  <c r="G502" i="1"/>
  <c r="F502" i="1"/>
  <c r="G65" i="1"/>
  <c r="A89" i="1"/>
  <c r="F65" i="1"/>
  <c r="D65" i="1"/>
  <c r="C65" i="1"/>
  <c r="E65" i="1" s="1"/>
  <c r="A216" i="3"/>
  <c r="C208" i="3"/>
  <c r="C166" i="3"/>
  <c r="A174" i="3"/>
  <c r="A411" i="1"/>
  <c r="G387" i="1"/>
  <c r="F387" i="1"/>
  <c r="G134" i="1"/>
  <c r="F134" i="1"/>
  <c r="D134" i="1"/>
  <c r="C134" i="1"/>
  <c r="E134" i="1" s="1"/>
  <c r="A158" i="1"/>
  <c r="G272" i="1"/>
  <c r="F272" i="1"/>
  <c r="D272" i="1"/>
  <c r="C272" i="1"/>
  <c r="E272" i="1" s="1"/>
  <c r="A296" i="1"/>
  <c r="A595" i="1"/>
  <c r="G571" i="1"/>
  <c r="F571" i="1"/>
  <c r="G456" i="1"/>
  <c r="A480" i="1"/>
  <c r="F456" i="1"/>
  <c r="A273" i="1"/>
  <c r="G249" i="1"/>
  <c r="F249" i="1"/>
  <c r="D249" i="1"/>
  <c r="C249" i="1"/>
  <c r="E249" i="1" s="1"/>
  <c r="A135" i="1"/>
  <c r="F111" i="1"/>
  <c r="G111" i="1"/>
  <c r="D111" i="1"/>
  <c r="C111" i="1"/>
  <c r="A181" i="3"/>
  <c r="C173" i="3"/>
  <c r="A188" i="3"/>
  <c r="C180" i="3"/>
  <c r="A209" i="3"/>
  <c r="C201" i="3"/>
  <c r="A503" i="1"/>
  <c r="G479" i="1"/>
  <c r="F479" i="1"/>
  <c r="G618" i="1"/>
  <c r="F618" i="1"/>
  <c r="A642" i="1"/>
  <c r="A204" i="1"/>
  <c r="F180" i="1"/>
  <c r="D180" i="1"/>
  <c r="C180" i="1"/>
  <c r="E180" i="1" s="1"/>
  <c r="G180" i="1"/>
  <c r="D341" i="1"/>
  <c r="C341" i="1"/>
  <c r="A365" i="1"/>
  <c r="G341" i="1"/>
  <c r="F341" i="1"/>
  <c r="C203" i="1"/>
  <c r="A227" i="1"/>
  <c r="F203" i="1"/>
  <c r="G203" i="1"/>
  <c r="D203" i="1"/>
  <c r="E225" i="1"/>
  <c r="A549" i="1"/>
  <c r="G525" i="1"/>
  <c r="F525" i="1"/>
  <c r="A202" i="3"/>
  <c r="C194" i="3"/>
  <c r="F318" i="1"/>
  <c r="D318" i="1"/>
  <c r="C318" i="1"/>
  <c r="E318" i="1" s="1"/>
  <c r="A342" i="1"/>
  <c r="G318" i="1"/>
  <c r="A250" i="1"/>
  <c r="G226" i="1"/>
  <c r="F226" i="1"/>
  <c r="D226" i="1"/>
  <c r="C226" i="1"/>
  <c r="E226" i="1" s="1"/>
  <c r="G157" i="1"/>
  <c r="F157" i="1"/>
  <c r="D157" i="1"/>
  <c r="C157" i="1"/>
  <c r="A181" i="1"/>
  <c r="C187" i="3"/>
  <c r="A195" i="3"/>
  <c r="A167" i="3"/>
  <c r="C159" i="3"/>
  <c r="E294" i="1"/>
  <c r="G295" i="1"/>
  <c r="F295" i="1"/>
  <c r="D295" i="1"/>
  <c r="C295" i="1"/>
  <c r="E295" i="1" s="1"/>
  <c r="A319" i="1"/>
  <c r="E133" i="1"/>
  <c r="A434" i="1"/>
  <c r="G410" i="1"/>
  <c r="F410" i="1"/>
  <c r="D410" i="1"/>
  <c r="E110" i="1"/>
  <c r="A572" i="1"/>
  <c r="G548" i="1"/>
  <c r="F548" i="1"/>
  <c r="D406" i="1" l="1"/>
  <c r="C475" i="1"/>
  <c r="D384" i="1"/>
  <c r="C453" i="1"/>
  <c r="D378" i="1"/>
  <c r="C378" i="1"/>
  <c r="D474" i="1"/>
  <c r="C405" i="1"/>
  <c r="C406" i="1"/>
  <c r="E406" i="1" s="1"/>
  <c r="C429" i="1"/>
  <c r="C384" i="1"/>
  <c r="E384" i="1" s="1"/>
  <c r="D430" i="1"/>
  <c r="D379" i="1"/>
  <c r="D498" i="1"/>
  <c r="D405" i="1"/>
  <c r="D428" i="1"/>
  <c r="D429" i="1"/>
  <c r="C383" i="1"/>
  <c r="E383" i="1" s="1"/>
  <c r="C430" i="1"/>
  <c r="D476" i="1"/>
  <c r="D426" i="1"/>
  <c r="C380" i="1"/>
  <c r="D404" i="1"/>
  <c r="C474" i="1"/>
  <c r="E474" i="1" s="1"/>
  <c r="D381" i="1"/>
  <c r="C428" i="1"/>
  <c r="E428" i="1" s="1"/>
  <c r="C382" i="1"/>
  <c r="D499" i="1"/>
  <c r="C476" i="1"/>
  <c r="E476" i="1" s="1"/>
  <c r="D450" i="1"/>
  <c r="D403" i="1"/>
  <c r="C404" i="1"/>
  <c r="E404" i="1" s="1"/>
  <c r="C451" i="1"/>
  <c r="E451" i="1" s="1"/>
  <c r="C499" i="1"/>
  <c r="E499" i="1" s="1"/>
  <c r="D452" i="1"/>
  <c r="C403" i="1"/>
  <c r="E403" i="1" s="1"/>
  <c r="C450" i="1"/>
  <c r="E450" i="1" s="1"/>
  <c r="D383" i="1"/>
  <c r="D402" i="1"/>
  <c r="D380" i="1"/>
  <c r="C427" i="1"/>
  <c r="E427" i="1" s="1"/>
  <c r="C452" i="1"/>
  <c r="E452" i="1" s="1"/>
  <c r="D407" i="1"/>
  <c r="C402" i="1"/>
  <c r="E402" i="1" s="1"/>
  <c r="C379" i="1"/>
  <c r="C426" i="1"/>
  <c r="D427" i="1"/>
  <c r="C381" i="1"/>
  <c r="E381" i="1" s="1"/>
  <c r="D382" i="1"/>
  <c r="C498" i="1"/>
  <c r="E498" i="1" s="1"/>
  <c r="D475" i="1"/>
  <c r="C407" i="1"/>
  <c r="E407" i="1" s="1"/>
  <c r="D453" i="1"/>
  <c r="D451" i="1"/>
  <c r="D454" i="1"/>
  <c r="D431" i="1"/>
  <c r="C431" i="1"/>
  <c r="C454" i="1"/>
  <c r="E454" i="1" s="1"/>
  <c r="D408" i="1"/>
  <c r="D500" i="1"/>
  <c r="D477" i="1"/>
  <c r="C408" i="1"/>
  <c r="E408" i="1" s="1"/>
  <c r="C500" i="1"/>
  <c r="E500" i="1" s="1"/>
  <c r="D385" i="1"/>
  <c r="C385" i="1"/>
  <c r="E385" i="1" s="1"/>
  <c r="C477" i="1"/>
  <c r="D432" i="1"/>
  <c r="C501" i="1"/>
  <c r="C432" i="1"/>
  <c r="E432" i="1" s="1"/>
  <c r="D455" i="1"/>
  <c r="D501" i="1"/>
  <c r="D409" i="1"/>
  <c r="C455" i="1"/>
  <c r="D386" i="1"/>
  <c r="C409" i="1"/>
  <c r="E409" i="1" s="1"/>
  <c r="D478" i="1"/>
  <c r="C478" i="1"/>
  <c r="E478" i="1" s="1"/>
  <c r="C386" i="1"/>
  <c r="E386" i="1" s="1"/>
  <c r="E341" i="1"/>
  <c r="G642" i="1"/>
  <c r="A666" i="1"/>
  <c r="F642" i="1"/>
  <c r="D479" i="1"/>
  <c r="A297" i="1"/>
  <c r="G273" i="1"/>
  <c r="F273" i="1"/>
  <c r="D273" i="1"/>
  <c r="C273" i="1"/>
  <c r="E273" i="1" s="1"/>
  <c r="G158" i="1"/>
  <c r="F158" i="1"/>
  <c r="D158" i="1"/>
  <c r="C158" i="1"/>
  <c r="E158" i="1" s="1"/>
  <c r="A182" i="1"/>
  <c r="C387" i="1"/>
  <c r="A136" i="1"/>
  <c r="G112" i="1"/>
  <c r="F112" i="1"/>
  <c r="D112" i="1"/>
  <c r="C112" i="1"/>
  <c r="E112" i="1" s="1"/>
  <c r="A210" i="3"/>
  <c r="C202" i="3"/>
  <c r="C456" i="1"/>
  <c r="E456" i="1" s="1"/>
  <c r="D387" i="1"/>
  <c r="G89" i="1"/>
  <c r="F89" i="1"/>
  <c r="D89" i="1"/>
  <c r="A113" i="1"/>
  <c r="C89" i="1"/>
  <c r="E89" i="1" s="1"/>
  <c r="A481" i="1"/>
  <c r="G457" i="1"/>
  <c r="F457" i="1"/>
  <c r="D457" i="1"/>
  <c r="C457" i="1"/>
  <c r="A205" i="1"/>
  <c r="G181" i="1"/>
  <c r="F181" i="1"/>
  <c r="D181" i="1"/>
  <c r="C181" i="1"/>
  <c r="E181" i="1" s="1"/>
  <c r="E157" i="1"/>
  <c r="A274" i="1"/>
  <c r="G250" i="1"/>
  <c r="F250" i="1"/>
  <c r="D250" i="1"/>
  <c r="C250" i="1"/>
  <c r="E250" i="1" s="1"/>
  <c r="C209" i="3"/>
  <c r="A217" i="3"/>
  <c r="D456" i="1"/>
  <c r="A619" i="1"/>
  <c r="G595" i="1"/>
  <c r="F595" i="1"/>
  <c r="C174" i="3"/>
  <c r="A182" i="3"/>
  <c r="A159" i="1"/>
  <c r="G135" i="1"/>
  <c r="F135" i="1"/>
  <c r="D135" i="1"/>
  <c r="C135" i="1"/>
  <c r="G296" i="1"/>
  <c r="F296" i="1"/>
  <c r="D296" i="1"/>
  <c r="C296" i="1"/>
  <c r="E296" i="1" s="1"/>
  <c r="A320" i="1"/>
  <c r="C434" i="1"/>
  <c r="A458" i="1"/>
  <c r="G434" i="1"/>
  <c r="F434" i="1"/>
  <c r="D434" i="1"/>
  <c r="F480" i="1"/>
  <c r="D480" i="1"/>
  <c r="C480" i="1"/>
  <c r="E480" i="1" s="1"/>
  <c r="A504" i="1"/>
  <c r="G480" i="1"/>
  <c r="A596" i="1"/>
  <c r="G572" i="1"/>
  <c r="F572" i="1"/>
  <c r="A224" i="3"/>
  <c r="C216" i="3"/>
  <c r="A550" i="1"/>
  <c r="G526" i="1"/>
  <c r="F526" i="1"/>
  <c r="C433" i="1"/>
  <c r="C227" i="1"/>
  <c r="E227" i="1" s="1"/>
  <c r="A251" i="1"/>
  <c r="G227" i="1"/>
  <c r="F227" i="1"/>
  <c r="D227" i="1"/>
  <c r="E203" i="1"/>
  <c r="A196" i="3"/>
  <c r="C188" i="3"/>
  <c r="C410" i="1"/>
  <c r="E410" i="1" s="1"/>
  <c r="A573" i="1"/>
  <c r="G549" i="1"/>
  <c r="F549" i="1"/>
  <c r="D204" i="1"/>
  <c r="C204" i="1"/>
  <c r="E204" i="1" s="1"/>
  <c r="A228" i="1"/>
  <c r="G204" i="1"/>
  <c r="F204" i="1"/>
  <c r="D503" i="1"/>
  <c r="C503" i="1"/>
  <c r="A527" i="1"/>
  <c r="G503" i="1"/>
  <c r="F503" i="1"/>
  <c r="C181" i="3"/>
  <c r="A189" i="3"/>
  <c r="C502" i="1"/>
  <c r="E502" i="1" s="1"/>
  <c r="D433" i="1"/>
  <c r="D388" i="1"/>
  <c r="C388" i="1"/>
  <c r="E388" i="1" s="1"/>
  <c r="A412" i="1"/>
  <c r="G388" i="1"/>
  <c r="F388" i="1"/>
  <c r="F342" i="1"/>
  <c r="D342" i="1"/>
  <c r="C342" i="1"/>
  <c r="A366" i="1"/>
  <c r="G342" i="1"/>
  <c r="A175" i="3"/>
  <c r="C167" i="3"/>
  <c r="G319" i="1"/>
  <c r="F319" i="1"/>
  <c r="D319" i="1"/>
  <c r="C319" i="1"/>
  <c r="A343" i="1"/>
  <c r="A203" i="3"/>
  <c r="C195" i="3"/>
  <c r="A389" i="1"/>
  <c r="D365" i="1"/>
  <c r="C365" i="1"/>
  <c r="E365" i="1" s="1"/>
  <c r="G365" i="1"/>
  <c r="F365" i="1"/>
  <c r="C479" i="1"/>
  <c r="E479" i="1" s="1"/>
  <c r="E111" i="1"/>
  <c r="D411" i="1"/>
  <c r="C411" i="1"/>
  <c r="E411" i="1" s="1"/>
  <c r="A435" i="1"/>
  <c r="G411" i="1"/>
  <c r="F411" i="1"/>
  <c r="D502" i="1"/>
  <c r="F596" i="1" l="1"/>
  <c r="A620" i="1"/>
  <c r="G596" i="1"/>
  <c r="C182" i="3"/>
  <c r="A190" i="3"/>
  <c r="C217" i="3"/>
  <c r="A225" i="3"/>
  <c r="G666" i="1"/>
  <c r="A690" i="1"/>
  <c r="F666" i="1"/>
  <c r="E378" i="1"/>
  <c r="A597" i="1"/>
  <c r="G573" i="1"/>
  <c r="F573" i="1"/>
  <c r="A160" i="1"/>
  <c r="G136" i="1"/>
  <c r="F136" i="1"/>
  <c r="C136" i="1"/>
  <c r="E136" i="1" s="1"/>
  <c r="D136" i="1"/>
  <c r="D435" i="1"/>
  <c r="C435" i="1"/>
  <c r="E435" i="1" s="1"/>
  <c r="A459" i="1"/>
  <c r="G435" i="1"/>
  <c r="F435" i="1"/>
  <c r="F389" i="1"/>
  <c r="D389" i="1"/>
  <c r="C389" i="1"/>
  <c r="A413" i="1"/>
  <c r="G389" i="1"/>
  <c r="A197" i="3"/>
  <c r="C189" i="3"/>
  <c r="F550" i="1"/>
  <c r="A574" i="1"/>
  <c r="G550" i="1"/>
  <c r="E135" i="1"/>
  <c r="G481" i="1"/>
  <c r="F481" i="1"/>
  <c r="D481" i="1"/>
  <c r="A505" i="1"/>
  <c r="C481" i="1"/>
  <c r="E481" i="1" s="1"/>
  <c r="E387" i="1"/>
  <c r="E431" i="1"/>
  <c r="E382" i="1"/>
  <c r="E430" i="1"/>
  <c r="E453" i="1"/>
  <c r="D228" i="1"/>
  <c r="C228" i="1"/>
  <c r="E228" i="1" s="1"/>
  <c r="A252" i="1"/>
  <c r="G228" i="1"/>
  <c r="F228" i="1"/>
  <c r="C251" i="1"/>
  <c r="A275" i="1"/>
  <c r="G251" i="1"/>
  <c r="F251" i="1"/>
  <c r="D251" i="1"/>
  <c r="C458" i="1"/>
  <c r="E458" i="1" s="1"/>
  <c r="G458" i="1"/>
  <c r="A482" i="1"/>
  <c r="F458" i="1"/>
  <c r="D458" i="1"/>
  <c r="A206" i="1"/>
  <c r="G182" i="1"/>
  <c r="F182" i="1"/>
  <c r="D182" i="1"/>
  <c r="C182" i="1"/>
  <c r="C175" i="3"/>
  <c r="A183" i="3"/>
  <c r="C224" i="3"/>
  <c r="A232" i="3"/>
  <c r="F504" i="1"/>
  <c r="D504" i="1"/>
  <c r="C504" i="1"/>
  <c r="A528" i="1"/>
  <c r="G504" i="1"/>
  <c r="E434" i="1"/>
  <c r="A137" i="1"/>
  <c r="G113" i="1"/>
  <c r="F113" i="1"/>
  <c r="D113" i="1"/>
  <c r="C113" i="1"/>
  <c r="A218" i="3"/>
  <c r="C210" i="3"/>
  <c r="A321" i="1"/>
  <c r="G297" i="1"/>
  <c r="F297" i="1"/>
  <c r="D297" i="1"/>
  <c r="C297" i="1"/>
  <c r="E297" i="1" s="1"/>
  <c r="E501" i="1"/>
  <c r="E429" i="1"/>
  <c r="D412" i="1"/>
  <c r="C412" i="1"/>
  <c r="E412" i="1" s="1"/>
  <c r="A436" i="1"/>
  <c r="G412" i="1"/>
  <c r="F412" i="1"/>
  <c r="E433" i="1"/>
  <c r="G320" i="1"/>
  <c r="F320" i="1"/>
  <c r="D320" i="1"/>
  <c r="C320" i="1"/>
  <c r="E320" i="1" s="1"/>
  <c r="A344" i="1"/>
  <c r="D205" i="1"/>
  <c r="C205" i="1"/>
  <c r="E205" i="1" s="1"/>
  <c r="A229" i="1"/>
  <c r="G205" i="1"/>
  <c r="F205" i="1"/>
  <c r="E455" i="1"/>
  <c r="E475" i="1"/>
  <c r="G343" i="1"/>
  <c r="F343" i="1"/>
  <c r="D343" i="1"/>
  <c r="C343" i="1"/>
  <c r="E343" i="1" s="1"/>
  <c r="A367" i="1"/>
  <c r="E319" i="1"/>
  <c r="A390" i="1"/>
  <c r="F366" i="1"/>
  <c r="D366" i="1"/>
  <c r="C366" i="1"/>
  <c r="E366" i="1" s="1"/>
  <c r="G366" i="1"/>
  <c r="D527" i="1"/>
  <c r="C527" i="1"/>
  <c r="A551" i="1"/>
  <c r="G527" i="1"/>
  <c r="F527" i="1"/>
  <c r="A204" i="3"/>
  <c r="C196" i="3"/>
  <c r="A183" i="1"/>
  <c r="G159" i="1"/>
  <c r="F159" i="1"/>
  <c r="D159" i="1"/>
  <c r="C159" i="1"/>
  <c r="G619" i="1"/>
  <c r="A643" i="1"/>
  <c r="F619" i="1"/>
  <c r="E457" i="1"/>
  <c r="E477" i="1"/>
  <c r="E426" i="1"/>
  <c r="E405" i="1"/>
  <c r="A211" i="3"/>
  <c r="C203" i="3"/>
  <c r="E342" i="1"/>
  <c r="E503" i="1"/>
  <c r="A298" i="1"/>
  <c r="G274" i="1"/>
  <c r="F274" i="1"/>
  <c r="D274" i="1"/>
  <c r="C274" i="1"/>
  <c r="E274" i="1" s="1"/>
  <c r="E379" i="1"/>
  <c r="E380" i="1"/>
  <c r="A322" i="1" l="1"/>
  <c r="G298" i="1"/>
  <c r="F298" i="1"/>
  <c r="D298" i="1"/>
  <c r="C298" i="1"/>
  <c r="E298" i="1" s="1"/>
  <c r="E527" i="1"/>
  <c r="G367" i="1"/>
  <c r="F367" i="1"/>
  <c r="A391" i="1"/>
  <c r="D367" i="1"/>
  <c r="C367" i="1"/>
  <c r="E367" i="1" s="1"/>
  <c r="E113" i="1"/>
  <c r="E504" i="1"/>
  <c r="D252" i="1"/>
  <c r="C252" i="1"/>
  <c r="E252" i="1" s="1"/>
  <c r="A276" i="1"/>
  <c r="G252" i="1"/>
  <c r="F252" i="1"/>
  <c r="F574" i="1"/>
  <c r="A598" i="1"/>
  <c r="G574" i="1"/>
  <c r="D229" i="1"/>
  <c r="C229" i="1"/>
  <c r="E229" i="1" s="1"/>
  <c r="A253" i="1"/>
  <c r="G229" i="1"/>
  <c r="F229" i="1"/>
  <c r="A240" i="3"/>
  <c r="C240" i="3" s="1"/>
  <c r="C232" i="3"/>
  <c r="F206" i="1"/>
  <c r="D206" i="1"/>
  <c r="C206" i="1"/>
  <c r="E206" i="1" s="1"/>
  <c r="A230" i="1"/>
  <c r="G206" i="1"/>
  <c r="A184" i="1"/>
  <c r="G160" i="1"/>
  <c r="F160" i="1"/>
  <c r="C160" i="1"/>
  <c r="D160" i="1"/>
  <c r="A219" i="3"/>
  <c r="C211" i="3"/>
  <c r="G344" i="1"/>
  <c r="F344" i="1"/>
  <c r="D344" i="1"/>
  <c r="C344" i="1"/>
  <c r="E344" i="1" s="1"/>
  <c r="A368" i="1"/>
  <c r="D436" i="1"/>
  <c r="C436" i="1"/>
  <c r="E436" i="1" s="1"/>
  <c r="A460" i="1"/>
  <c r="G436" i="1"/>
  <c r="F436" i="1"/>
  <c r="C137" i="1"/>
  <c r="A161" i="1"/>
  <c r="G137" i="1"/>
  <c r="F137" i="1"/>
  <c r="D137" i="1"/>
  <c r="C275" i="1"/>
  <c r="A299" i="1"/>
  <c r="G275" i="1"/>
  <c r="F275" i="1"/>
  <c r="D275" i="1"/>
  <c r="A205" i="3"/>
  <c r="C197" i="3"/>
  <c r="A483" i="1"/>
  <c r="D459" i="1"/>
  <c r="C459" i="1"/>
  <c r="G459" i="1"/>
  <c r="F459" i="1"/>
  <c r="A714" i="1"/>
  <c r="G690" i="1"/>
  <c r="F690" i="1"/>
  <c r="F620" i="1"/>
  <c r="G620" i="1"/>
  <c r="A644" i="1"/>
  <c r="C190" i="3"/>
  <c r="D573" i="1" s="1"/>
  <c r="A198" i="3"/>
  <c r="A207" i="1"/>
  <c r="G183" i="1"/>
  <c r="F183" i="1"/>
  <c r="D183" i="1"/>
  <c r="C183" i="1"/>
  <c r="A345" i="1"/>
  <c r="G321" i="1"/>
  <c r="F321" i="1"/>
  <c r="D321" i="1"/>
  <c r="C321" i="1"/>
  <c r="E321" i="1" s="1"/>
  <c r="A191" i="3"/>
  <c r="C183" i="3"/>
  <c r="E251" i="1"/>
  <c r="G505" i="1"/>
  <c r="F505" i="1"/>
  <c r="D505" i="1"/>
  <c r="C505" i="1"/>
  <c r="E505" i="1" s="1"/>
  <c r="A529" i="1"/>
  <c r="A212" i="3"/>
  <c r="C204" i="3"/>
  <c r="E159" i="1"/>
  <c r="G390" i="1"/>
  <c r="F390" i="1"/>
  <c r="D390" i="1"/>
  <c r="C390" i="1"/>
  <c r="E390" i="1" s="1"/>
  <c r="A414" i="1"/>
  <c r="D523" i="1"/>
  <c r="D522" i="1"/>
  <c r="C525" i="1"/>
  <c r="C522" i="1"/>
  <c r="E522" i="1" s="1"/>
  <c r="D524" i="1"/>
  <c r="C523" i="1"/>
  <c r="D525" i="1"/>
  <c r="D526" i="1"/>
  <c r="C524" i="1"/>
  <c r="C526" i="1"/>
  <c r="G482" i="1"/>
  <c r="F482" i="1"/>
  <c r="D482" i="1"/>
  <c r="A506" i="1"/>
  <c r="C482" i="1"/>
  <c r="F413" i="1"/>
  <c r="D413" i="1"/>
  <c r="C413" i="1"/>
  <c r="A437" i="1"/>
  <c r="G413" i="1"/>
  <c r="F643" i="1"/>
  <c r="A667" i="1"/>
  <c r="G643" i="1"/>
  <c r="G551" i="1"/>
  <c r="F551" i="1"/>
  <c r="D551" i="1"/>
  <c r="C551" i="1"/>
  <c r="E551" i="1" s="1"/>
  <c r="A575" i="1"/>
  <c r="C218" i="3"/>
  <c r="A226" i="3"/>
  <c r="F528" i="1"/>
  <c r="D528" i="1"/>
  <c r="A552" i="1"/>
  <c r="C528" i="1"/>
  <c r="G528" i="1"/>
  <c r="E182" i="1"/>
  <c r="E389" i="1"/>
  <c r="G597" i="1"/>
  <c r="A621" i="1"/>
  <c r="F597" i="1"/>
  <c r="C225" i="3"/>
  <c r="C666" i="1" s="1"/>
  <c r="A233" i="3"/>
  <c r="A507" i="1" l="1"/>
  <c r="G483" i="1"/>
  <c r="F483" i="1"/>
  <c r="C483" i="1"/>
  <c r="D483" i="1"/>
  <c r="F621" i="1"/>
  <c r="A645" i="1"/>
  <c r="D621" i="1"/>
  <c r="G621" i="1"/>
  <c r="C621" i="1"/>
  <c r="E621" i="1" s="1"/>
  <c r="G552" i="1"/>
  <c r="D552" i="1"/>
  <c r="C552" i="1"/>
  <c r="E552" i="1" s="1"/>
  <c r="F552" i="1"/>
  <c r="A576" i="1"/>
  <c r="C198" i="3"/>
  <c r="A206" i="3"/>
  <c r="E275" i="1"/>
  <c r="A484" i="1"/>
  <c r="D460" i="1"/>
  <c r="C460" i="1"/>
  <c r="E460" i="1" s="1"/>
  <c r="G460" i="1"/>
  <c r="F460" i="1"/>
  <c r="F230" i="1"/>
  <c r="D230" i="1"/>
  <c r="C230" i="1"/>
  <c r="E230" i="1" s="1"/>
  <c r="A254" i="1"/>
  <c r="G230" i="1"/>
  <c r="D253" i="1"/>
  <c r="C253" i="1"/>
  <c r="E253" i="1" s="1"/>
  <c r="A277" i="1"/>
  <c r="G253" i="1"/>
  <c r="F253" i="1"/>
  <c r="C570" i="1"/>
  <c r="D276" i="1"/>
  <c r="C276" i="1"/>
  <c r="E276" i="1" s="1"/>
  <c r="A300" i="1"/>
  <c r="G276" i="1"/>
  <c r="F276" i="1"/>
  <c r="F437" i="1"/>
  <c r="D437" i="1"/>
  <c r="C437" i="1"/>
  <c r="E437" i="1" s="1"/>
  <c r="A461" i="1"/>
  <c r="G437" i="1"/>
  <c r="E525" i="1"/>
  <c r="A369" i="1"/>
  <c r="G345" i="1"/>
  <c r="F345" i="1"/>
  <c r="D345" i="1"/>
  <c r="C345" i="1"/>
  <c r="E345" i="1" s="1"/>
  <c r="G644" i="1"/>
  <c r="F644" i="1"/>
  <c r="A668" i="1"/>
  <c r="D574" i="1"/>
  <c r="A234" i="3"/>
  <c r="C226" i="3"/>
  <c r="E413" i="1"/>
  <c r="E526" i="1"/>
  <c r="E183" i="1"/>
  <c r="A213" i="3"/>
  <c r="C205" i="3"/>
  <c r="A392" i="1"/>
  <c r="G368" i="1"/>
  <c r="F368" i="1"/>
  <c r="D368" i="1"/>
  <c r="C368" i="1"/>
  <c r="E160" i="1"/>
  <c r="C574" i="1"/>
  <c r="E574" i="1" s="1"/>
  <c r="G714" i="1"/>
  <c r="F714" i="1"/>
  <c r="C219" i="3"/>
  <c r="A227" i="3"/>
  <c r="D572" i="1"/>
  <c r="E524" i="1"/>
  <c r="A220" i="3"/>
  <c r="C212" i="3"/>
  <c r="C547" i="1"/>
  <c r="C549" i="1"/>
  <c r="D547" i="1"/>
  <c r="D546" i="1"/>
  <c r="C548" i="1"/>
  <c r="E548" i="1" s="1"/>
  <c r="C546" i="1"/>
  <c r="E546" i="1" s="1"/>
  <c r="D549" i="1"/>
  <c r="D548" i="1"/>
  <c r="D550" i="1"/>
  <c r="C550" i="1"/>
  <c r="E550" i="1" s="1"/>
  <c r="C573" i="1"/>
  <c r="E573" i="1" s="1"/>
  <c r="C161" i="1"/>
  <c r="E161" i="1" s="1"/>
  <c r="A185" i="1"/>
  <c r="G161" i="1"/>
  <c r="F161" i="1"/>
  <c r="D161" i="1"/>
  <c r="D666" i="1"/>
  <c r="E666" i="1" s="1"/>
  <c r="D571" i="1"/>
  <c r="D570" i="1"/>
  <c r="A622" i="1"/>
  <c r="G598" i="1"/>
  <c r="F598" i="1"/>
  <c r="D598" i="1"/>
  <c r="C598" i="1"/>
  <c r="C233" i="3"/>
  <c r="A241" i="3"/>
  <c r="C241" i="3" s="1"/>
  <c r="D714" i="1" s="1"/>
  <c r="A599" i="1"/>
  <c r="G575" i="1"/>
  <c r="F575" i="1"/>
  <c r="D575" i="1"/>
  <c r="C575" i="1"/>
  <c r="F667" i="1"/>
  <c r="G667" i="1"/>
  <c r="A691" i="1"/>
  <c r="G414" i="1"/>
  <c r="F414" i="1"/>
  <c r="D414" i="1"/>
  <c r="C414" i="1"/>
  <c r="A438" i="1"/>
  <c r="A553" i="1"/>
  <c r="G529" i="1"/>
  <c r="F529" i="1"/>
  <c r="D529" i="1"/>
  <c r="C529" i="1"/>
  <c r="E529" i="1" s="1"/>
  <c r="A199" i="3"/>
  <c r="C191" i="3"/>
  <c r="E137" i="1"/>
  <c r="C572" i="1"/>
  <c r="E572" i="1" s="1"/>
  <c r="E482" i="1"/>
  <c r="A208" i="1"/>
  <c r="G184" i="1"/>
  <c r="F184" i="1"/>
  <c r="C184" i="1"/>
  <c r="E184" i="1" s="1"/>
  <c r="D184" i="1"/>
  <c r="C571" i="1"/>
  <c r="E571" i="1" s="1"/>
  <c r="E528" i="1"/>
  <c r="G506" i="1"/>
  <c r="F506" i="1"/>
  <c r="D506" i="1"/>
  <c r="C506" i="1"/>
  <c r="E506" i="1" s="1"/>
  <c r="A530" i="1"/>
  <c r="E523" i="1"/>
  <c r="G207" i="1"/>
  <c r="F207" i="1"/>
  <c r="D207" i="1"/>
  <c r="C207" i="1"/>
  <c r="A231" i="1"/>
  <c r="E459" i="1"/>
  <c r="C299" i="1"/>
  <c r="A323" i="1"/>
  <c r="G299" i="1"/>
  <c r="F299" i="1"/>
  <c r="D299" i="1"/>
  <c r="G391" i="1"/>
  <c r="F391" i="1"/>
  <c r="D391" i="1"/>
  <c r="C391" i="1"/>
  <c r="A415" i="1"/>
  <c r="A346" i="1"/>
  <c r="G322" i="1"/>
  <c r="F322" i="1"/>
  <c r="D322" i="1"/>
  <c r="C322" i="1"/>
  <c r="E322" i="1" s="1"/>
  <c r="E391" i="1" l="1"/>
  <c r="E299" i="1"/>
  <c r="A554" i="1"/>
  <c r="G530" i="1"/>
  <c r="F530" i="1"/>
  <c r="D530" i="1"/>
  <c r="C530" i="1"/>
  <c r="E530" i="1" s="1"/>
  <c r="A207" i="3"/>
  <c r="C199" i="3"/>
  <c r="E575" i="1"/>
  <c r="A228" i="3"/>
  <c r="C220" i="3"/>
  <c r="D277" i="1"/>
  <c r="C277" i="1"/>
  <c r="E277" i="1" s="1"/>
  <c r="A301" i="1"/>
  <c r="G277" i="1"/>
  <c r="F277" i="1"/>
  <c r="A600" i="1"/>
  <c r="G576" i="1"/>
  <c r="D576" i="1"/>
  <c r="C576" i="1"/>
  <c r="E576" i="1" s="1"/>
  <c r="F576" i="1"/>
  <c r="A669" i="1"/>
  <c r="D645" i="1"/>
  <c r="G645" i="1"/>
  <c r="C645" i="1"/>
  <c r="F645" i="1"/>
  <c r="C213" i="3"/>
  <c r="A221" i="3"/>
  <c r="G668" i="1"/>
  <c r="F668" i="1"/>
  <c r="A692" i="1"/>
  <c r="A393" i="1"/>
  <c r="G369" i="1"/>
  <c r="F369" i="1"/>
  <c r="D369" i="1"/>
  <c r="C369" i="1"/>
  <c r="E369" i="1" s="1"/>
  <c r="G231" i="1"/>
  <c r="F231" i="1"/>
  <c r="D231" i="1"/>
  <c r="C231" i="1"/>
  <c r="A255" i="1"/>
  <c r="A209" i="1"/>
  <c r="C185" i="1"/>
  <c r="G185" i="1"/>
  <c r="F185" i="1"/>
  <c r="D185" i="1"/>
  <c r="D300" i="1"/>
  <c r="C300" i="1"/>
  <c r="A324" i="1"/>
  <c r="G300" i="1"/>
  <c r="F300" i="1"/>
  <c r="E207" i="1"/>
  <c r="G208" i="1"/>
  <c r="F208" i="1"/>
  <c r="D208" i="1"/>
  <c r="C208" i="1"/>
  <c r="A232" i="1"/>
  <c r="F691" i="1"/>
  <c r="G691" i="1"/>
  <c r="A715" i="1"/>
  <c r="A646" i="1"/>
  <c r="G622" i="1"/>
  <c r="D622" i="1"/>
  <c r="F622" i="1"/>
  <c r="C622" i="1"/>
  <c r="E622" i="1" s="1"/>
  <c r="C227" i="3"/>
  <c r="A235" i="3"/>
  <c r="E368" i="1"/>
  <c r="E483" i="1"/>
  <c r="A485" i="1"/>
  <c r="F461" i="1"/>
  <c r="D461" i="1"/>
  <c r="C461" i="1"/>
  <c r="E461" i="1" s="1"/>
  <c r="G461" i="1"/>
  <c r="F254" i="1"/>
  <c r="D254" i="1"/>
  <c r="C254" i="1"/>
  <c r="A278" i="1"/>
  <c r="G254" i="1"/>
  <c r="A508" i="1"/>
  <c r="G484" i="1"/>
  <c r="F484" i="1"/>
  <c r="D484" i="1"/>
  <c r="C484" i="1"/>
  <c r="E484" i="1" s="1"/>
  <c r="A577" i="1"/>
  <c r="F553" i="1"/>
  <c r="D553" i="1"/>
  <c r="G553" i="1"/>
  <c r="C553" i="1"/>
  <c r="E553" i="1" s="1"/>
  <c r="E549" i="1"/>
  <c r="C714" i="1"/>
  <c r="E714" i="1" s="1"/>
  <c r="E570" i="1"/>
  <c r="F599" i="1"/>
  <c r="A623" i="1"/>
  <c r="D599" i="1"/>
  <c r="C599" i="1"/>
  <c r="E599" i="1" s="1"/>
  <c r="G599" i="1"/>
  <c r="A370" i="1"/>
  <c r="G346" i="1"/>
  <c r="F346" i="1"/>
  <c r="D346" i="1"/>
  <c r="C346" i="1"/>
  <c r="G438" i="1"/>
  <c r="F438" i="1"/>
  <c r="D438" i="1"/>
  <c r="C438" i="1"/>
  <c r="A462" i="1"/>
  <c r="D690" i="1"/>
  <c r="C690" i="1"/>
  <c r="E690" i="1" s="1"/>
  <c r="E547" i="1"/>
  <c r="A242" i="3"/>
  <c r="C242" i="3" s="1"/>
  <c r="C234" i="3"/>
  <c r="C206" i="3"/>
  <c r="A214" i="3"/>
  <c r="A531" i="1"/>
  <c r="G507" i="1"/>
  <c r="F507" i="1"/>
  <c r="D507" i="1"/>
  <c r="C507" i="1"/>
  <c r="E507" i="1" s="1"/>
  <c r="G415" i="1"/>
  <c r="F415" i="1"/>
  <c r="D415" i="1"/>
  <c r="C415" i="1"/>
  <c r="E415" i="1" s="1"/>
  <c r="A439" i="1"/>
  <c r="C323" i="1"/>
  <c r="E323" i="1" s="1"/>
  <c r="A347" i="1"/>
  <c r="G323" i="1"/>
  <c r="F323" i="1"/>
  <c r="D323" i="1"/>
  <c r="E414" i="1"/>
  <c r="E598" i="1"/>
  <c r="A416" i="1"/>
  <c r="G392" i="1"/>
  <c r="F392" i="1"/>
  <c r="D392" i="1"/>
  <c r="C392" i="1"/>
  <c r="E392" i="1" s="1"/>
  <c r="C596" i="1"/>
  <c r="E596" i="1" s="1"/>
  <c r="C594" i="1"/>
  <c r="C597" i="1"/>
  <c r="E597" i="1" s="1"/>
  <c r="D595" i="1"/>
  <c r="D594" i="1"/>
  <c r="D597" i="1"/>
  <c r="C595" i="1"/>
  <c r="D596" i="1"/>
  <c r="A601" i="1" l="1"/>
  <c r="F577" i="1"/>
  <c r="D577" i="1"/>
  <c r="C577" i="1"/>
  <c r="E577" i="1" s="1"/>
  <c r="G577" i="1"/>
  <c r="E254" i="1"/>
  <c r="A670" i="1"/>
  <c r="F646" i="1"/>
  <c r="D646" i="1"/>
  <c r="G646" i="1"/>
  <c r="C646" i="1"/>
  <c r="E646" i="1" s="1"/>
  <c r="G692" i="1"/>
  <c r="A716" i="1"/>
  <c r="F692" i="1"/>
  <c r="E645" i="1"/>
  <c r="A624" i="1"/>
  <c r="C600" i="1"/>
  <c r="F600" i="1"/>
  <c r="D600" i="1"/>
  <c r="G600" i="1"/>
  <c r="C207" i="3"/>
  <c r="A215" i="3"/>
  <c r="F715" i="1"/>
  <c r="G715" i="1"/>
  <c r="G531" i="1"/>
  <c r="A555" i="1"/>
  <c r="F531" i="1"/>
  <c r="D531" i="1"/>
  <c r="C531" i="1"/>
  <c r="A486" i="1"/>
  <c r="G462" i="1"/>
  <c r="F462" i="1"/>
  <c r="D462" i="1"/>
  <c r="C462" i="1"/>
  <c r="E462" i="1" s="1"/>
  <c r="A243" i="3"/>
  <c r="C243" i="3" s="1"/>
  <c r="C235" i="3"/>
  <c r="G439" i="1"/>
  <c r="F439" i="1"/>
  <c r="D439" i="1"/>
  <c r="C439" i="1"/>
  <c r="E439" i="1" s="1"/>
  <c r="A463" i="1"/>
  <c r="C214" i="3"/>
  <c r="A222" i="3"/>
  <c r="E438" i="1"/>
  <c r="A394" i="1"/>
  <c r="G370" i="1"/>
  <c r="F370" i="1"/>
  <c r="D370" i="1"/>
  <c r="C370" i="1"/>
  <c r="A693" i="1"/>
  <c r="F669" i="1"/>
  <c r="G669" i="1"/>
  <c r="D301" i="1"/>
  <c r="C301" i="1"/>
  <c r="E301" i="1" s="1"/>
  <c r="A325" i="1"/>
  <c r="G301" i="1"/>
  <c r="F301" i="1"/>
  <c r="A440" i="1"/>
  <c r="G416" i="1"/>
  <c r="F416" i="1"/>
  <c r="D416" i="1"/>
  <c r="C416" i="1"/>
  <c r="E416" i="1" s="1"/>
  <c r="E185" i="1"/>
  <c r="A532" i="1"/>
  <c r="G508" i="1"/>
  <c r="F508" i="1"/>
  <c r="D508" i="1"/>
  <c r="C508" i="1"/>
  <c r="E508" i="1" s="1"/>
  <c r="A233" i="1"/>
  <c r="G209" i="1"/>
  <c r="F209" i="1"/>
  <c r="D209" i="1"/>
  <c r="C209" i="1"/>
  <c r="E209" i="1" s="1"/>
  <c r="C221" i="3"/>
  <c r="A229" i="3"/>
  <c r="A236" i="3"/>
  <c r="C228" i="3"/>
  <c r="C669" i="1" s="1"/>
  <c r="A578" i="1"/>
  <c r="G554" i="1"/>
  <c r="F554" i="1"/>
  <c r="D554" i="1"/>
  <c r="C554" i="1"/>
  <c r="E595" i="1"/>
  <c r="G232" i="1"/>
  <c r="F232" i="1"/>
  <c r="D232" i="1"/>
  <c r="C232" i="1"/>
  <c r="A256" i="1"/>
  <c r="D324" i="1"/>
  <c r="C324" i="1"/>
  <c r="A348" i="1"/>
  <c r="G324" i="1"/>
  <c r="F324" i="1"/>
  <c r="G255" i="1"/>
  <c r="F255" i="1"/>
  <c r="D255" i="1"/>
  <c r="C255" i="1"/>
  <c r="E255" i="1" s="1"/>
  <c r="A279" i="1"/>
  <c r="E594" i="1"/>
  <c r="C347" i="1"/>
  <c r="A371" i="1"/>
  <c r="G347" i="1"/>
  <c r="F347" i="1"/>
  <c r="D347" i="1"/>
  <c r="E346" i="1"/>
  <c r="F623" i="1"/>
  <c r="A647" i="1"/>
  <c r="C623" i="1"/>
  <c r="E623" i="1" s="1"/>
  <c r="G623" i="1"/>
  <c r="D623" i="1"/>
  <c r="F278" i="1"/>
  <c r="D278" i="1"/>
  <c r="C278" i="1"/>
  <c r="A302" i="1"/>
  <c r="G278" i="1"/>
  <c r="C485" i="1"/>
  <c r="E485" i="1" s="1"/>
  <c r="A509" i="1"/>
  <c r="D485" i="1"/>
  <c r="G485" i="1"/>
  <c r="F485" i="1"/>
  <c r="E208" i="1"/>
  <c r="E300" i="1"/>
  <c r="E231" i="1"/>
  <c r="A417" i="1"/>
  <c r="G393" i="1"/>
  <c r="F393" i="1"/>
  <c r="D393" i="1"/>
  <c r="C393" i="1"/>
  <c r="E393" i="1" s="1"/>
  <c r="A441" i="1" l="1"/>
  <c r="G417" i="1"/>
  <c r="F417" i="1"/>
  <c r="D417" i="1"/>
  <c r="C417" i="1"/>
  <c r="E417" i="1" s="1"/>
  <c r="E347" i="1"/>
  <c r="G279" i="1"/>
  <c r="F279" i="1"/>
  <c r="D279" i="1"/>
  <c r="C279" i="1"/>
  <c r="E279" i="1" s="1"/>
  <c r="A303" i="1"/>
  <c r="E324" i="1"/>
  <c r="E554" i="1"/>
  <c r="A464" i="1"/>
  <c r="G440" i="1"/>
  <c r="F440" i="1"/>
  <c r="D440" i="1"/>
  <c r="C440" i="1"/>
  <c r="E440" i="1" s="1"/>
  <c r="C215" i="3"/>
  <c r="A223" i="3"/>
  <c r="D647" i="1"/>
  <c r="F647" i="1"/>
  <c r="A671" i="1"/>
  <c r="G647" i="1"/>
  <c r="C647" i="1"/>
  <c r="D620" i="1"/>
  <c r="C618" i="1"/>
  <c r="E618" i="1" s="1"/>
  <c r="D618" i="1"/>
  <c r="D619" i="1"/>
  <c r="C619" i="1"/>
  <c r="E619" i="1" s="1"/>
  <c r="C620" i="1"/>
  <c r="E620" i="1" s="1"/>
  <c r="G256" i="1"/>
  <c r="F256" i="1"/>
  <c r="D256" i="1"/>
  <c r="C256" i="1"/>
  <c r="E256" i="1" s="1"/>
  <c r="A280" i="1"/>
  <c r="C532" i="1"/>
  <c r="A556" i="1"/>
  <c r="D532" i="1"/>
  <c r="G532" i="1"/>
  <c r="F532" i="1"/>
  <c r="A717" i="1"/>
  <c r="F693" i="1"/>
  <c r="G693" i="1"/>
  <c r="C693" i="1"/>
  <c r="C555" i="1"/>
  <c r="G555" i="1"/>
  <c r="F555" i="1"/>
  <c r="A579" i="1"/>
  <c r="D555" i="1"/>
  <c r="E278" i="1"/>
  <c r="E232" i="1"/>
  <c r="D325" i="1"/>
  <c r="C325" i="1"/>
  <c r="A349" i="1"/>
  <c r="G325" i="1"/>
  <c r="F325" i="1"/>
  <c r="E370" i="1"/>
  <c r="G463" i="1"/>
  <c r="F463" i="1"/>
  <c r="A487" i="1"/>
  <c r="D463" i="1"/>
  <c r="C463" i="1"/>
  <c r="G716" i="1"/>
  <c r="F716" i="1"/>
  <c r="C222" i="3"/>
  <c r="A230" i="3"/>
  <c r="F302" i="1"/>
  <c r="D302" i="1"/>
  <c r="C302" i="1"/>
  <c r="E302" i="1" s="1"/>
  <c r="A326" i="1"/>
  <c r="G302" i="1"/>
  <c r="G578" i="1"/>
  <c r="F578" i="1"/>
  <c r="A602" i="1"/>
  <c r="D578" i="1"/>
  <c r="C578" i="1"/>
  <c r="D667" i="1"/>
  <c r="C667" i="1"/>
  <c r="E667" i="1" s="1"/>
  <c r="D668" i="1"/>
  <c r="C668" i="1"/>
  <c r="A257" i="1"/>
  <c r="G233" i="1"/>
  <c r="F233" i="1"/>
  <c r="D233" i="1"/>
  <c r="C233" i="1"/>
  <c r="E233" i="1" s="1"/>
  <c r="E600" i="1"/>
  <c r="A694" i="1"/>
  <c r="G670" i="1"/>
  <c r="C670" i="1"/>
  <c r="D670" i="1"/>
  <c r="F670" i="1"/>
  <c r="A244" i="3"/>
  <c r="C244" i="3" s="1"/>
  <c r="C716" i="1" s="1"/>
  <c r="C236" i="3"/>
  <c r="D693" i="1" s="1"/>
  <c r="D486" i="1"/>
  <c r="C486" i="1"/>
  <c r="E486" i="1" s="1"/>
  <c r="A510" i="1"/>
  <c r="G486" i="1"/>
  <c r="F486" i="1"/>
  <c r="A648" i="1"/>
  <c r="C624" i="1"/>
  <c r="D624" i="1"/>
  <c r="G624" i="1"/>
  <c r="F624" i="1"/>
  <c r="C509" i="1"/>
  <c r="E509" i="1" s="1"/>
  <c r="A533" i="1"/>
  <c r="G509" i="1"/>
  <c r="F509" i="1"/>
  <c r="D509" i="1"/>
  <c r="A395" i="1"/>
  <c r="C371" i="1"/>
  <c r="G371" i="1"/>
  <c r="F371" i="1"/>
  <c r="D371" i="1"/>
  <c r="D348" i="1"/>
  <c r="C348" i="1"/>
  <c r="A372" i="1"/>
  <c r="G348" i="1"/>
  <c r="F348" i="1"/>
  <c r="A237" i="3"/>
  <c r="C229" i="3"/>
  <c r="D669" i="1"/>
  <c r="E669" i="1" s="1"/>
  <c r="C394" i="1"/>
  <c r="E394" i="1" s="1"/>
  <c r="A418" i="1"/>
  <c r="G394" i="1"/>
  <c r="F394" i="1"/>
  <c r="D394" i="1"/>
  <c r="E531" i="1"/>
  <c r="A625" i="1"/>
  <c r="D601" i="1"/>
  <c r="C601" i="1"/>
  <c r="E601" i="1" s="1"/>
  <c r="G601" i="1"/>
  <c r="F601" i="1"/>
  <c r="C418" i="1" l="1"/>
  <c r="A442" i="1"/>
  <c r="G418" i="1"/>
  <c r="F418" i="1"/>
  <c r="D418" i="1"/>
  <c r="E348" i="1"/>
  <c r="C648" i="1"/>
  <c r="E648" i="1" s="1"/>
  <c r="F648" i="1"/>
  <c r="A672" i="1"/>
  <c r="G648" i="1"/>
  <c r="D648" i="1"/>
  <c r="E325" i="1"/>
  <c r="E555" i="1"/>
  <c r="A695" i="1"/>
  <c r="D671" i="1"/>
  <c r="G671" i="1"/>
  <c r="F671" i="1"/>
  <c r="C671" i="1"/>
  <c r="C230" i="3"/>
  <c r="A238" i="3"/>
  <c r="D556" i="1"/>
  <c r="C556" i="1"/>
  <c r="E556" i="1" s="1"/>
  <c r="A580" i="1"/>
  <c r="G556" i="1"/>
  <c r="F556" i="1"/>
  <c r="D533" i="1"/>
  <c r="A557" i="1"/>
  <c r="G533" i="1"/>
  <c r="F533" i="1"/>
  <c r="C533" i="1"/>
  <c r="E533" i="1" s="1"/>
  <c r="E670" i="1"/>
  <c r="A281" i="1"/>
  <c r="G257" i="1"/>
  <c r="F257" i="1"/>
  <c r="D257" i="1"/>
  <c r="C257" i="1"/>
  <c r="E257" i="1" s="1"/>
  <c r="E532" i="1"/>
  <c r="G625" i="1"/>
  <c r="D625" i="1"/>
  <c r="F625" i="1"/>
  <c r="C625" i="1"/>
  <c r="E625" i="1" s="1"/>
  <c r="A649" i="1"/>
  <c r="D510" i="1"/>
  <c r="C510" i="1"/>
  <c r="E510" i="1" s="1"/>
  <c r="G510" i="1"/>
  <c r="F510" i="1"/>
  <c r="A534" i="1"/>
  <c r="E668" i="1"/>
  <c r="D716" i="1"/>
  <c r="E716" i="1" s="1"/>
  <c r="G280" i="1"/>
  <c r="F280" i="1"/>
  <c r="D280" i="1"/>
  <c r="C280" i="1"/>
  <c r="A304" i="1"/>
  <c r="A231" i="3"/>
  <c r="C223" i="3"/>
  <c r="E693" i="1"/>
  <c r="A245" i="3"/>
  <c r="C245" i="3" s="1"/>
  <c r="C237" i="3"/>
  <c r="A718" i="1"/>
  <c r="D694" i="1"/>
  <c r="C694" i="1"/>
  <c r="E694" i="1" s="1"/>
  <c r="G694" i="1"/>
  <c r="F694" i="1"/>
  <c r="D642" i="1"/>
  <c r="C642" i="1"/>
  <c r="D643" i="1"/>
  <c r="C643" i="1"/>
  <c r="E643" i="1" s="1"/>
  <c r="C644" i="1"/>
  <c r="D644" i="1"/>
  <c r="G303" i="1"/>
  <c r="F303" i="1"/>
  <c r="D303" i="1"/>
  <c r="C303" i="1"/>
  <c r="A327" i="1"/>
  <c r="E371" i="1"/>
  <c r="F326" i="1"/>
  <c r="D326" i="1"/>
  <c r="C326" i="1"/>
  <c r="A350" i="1"/>
  <c r="G326" i="1"/>
  <c r="C579" i="1"/>
  <c r="A603" i="1"/>
  <c r="G579" i="1"/>
  <c r="F579" i="1"/>
  <c r="D579" i="1"/>
  <c r="D717" i="1"/>
  <c r="F717" i="1"/>
  <c r="C717" i="1"/>
  <c r="E717" i="1" s="1"/>
  <c r="G717" i="1"/>
  <c r="D487" i="1"/>
  <c r="C487" i="1"/>
  <c r="E487" i="1" s="1"/>
  <c r="A511" i="1"/>
  <c r="G487" i="1"/>
  <c r="F487" i="1"/>
  <c r="A488" i="1"/>
  <c r="G464" i="1"/>
  <c r="F464" i="1"/>
  <c r="D464" i="1"/>
  <c r="C464" i="1"/>
  <c r="E464" i="1" s="1"/>
  <c r="D395" i="1"/>
  <c r="C395" i="1"/>
  <c r="E395" i="1" s="1"/>
  <c r="A419" i="1"/>
  <c r="G395" i="1"/>
  <c r="F395" i="1"/>
  <c r="D691" i="1"/>
  <c r="C691" i="1"/>
  <c r="E691" i="1" s="1"/>
  <c r="D692" i="1"/>
  <c r="C692" i="1"/>
  <c r="E647" i="1"/>
  <c r="A465" i="1"/>
  <c r="G441" i="1"/>
  <c r="F441" i="1"/>
  <c r="D441" i="1"/>
  <c r="C441" i="1"/>
  <c r="E441" i="1" s="1"/>
  <c r="C602" i="1"/>
  <c r="G602" i="1"/>
  <c r="D602" i="1"/>
  <c r="A626" i="1"/>
  <c r="F602" i="1"/>
  <c r="A396" i="1"/>
  <c r="D372" i="1"/>
  <c r="C372" i="1"/>
  <c r="E372" i="1" s="1"/>
  <c r="G372" i="1"/>
  <c r="F372" i="1"/>
  <c r="E624" i="1"/>
  <c r="D715" i="1"/>
  <c r="C715" i="1"/>
  <c r="E578" i="1"/>
  <c r="E463" i="1"/>
  <c r="D349" i="1"/>
  <c r="C349" i="1"/>
  <c r="E349" i="1" s="1"/>
  <c r="A373" i="1"/>
  <c r="G349" i="1"/>
  <c r="F349" i="1"/>
  <c r="G304" i="1" l="1"/>
  <c r="F304" i="1"/>
  <c r="D304" i="1"/>
  <c r="C304" i="1"/>
  <c r="E304" i="1" s="1"/>
  <c r="A328" i="1"/>
  <c r="F695" i="1"/>
  <c r="A719" i="1"/>
  <c r="G695" i="1"/>
  <c r="D695" i="1"/>
  <c r="C695" i="1"/>
  <c r="E695" i="1" s="1"/>
  <c r="D396" i="1"/>
  <c r="C396" i="1"/>
  <c r="E396" i="1" s="1"/>
  <c r="A420" i="1"/>
  <c r="G396" i="1"/>
  <c r="F396" i="1"/>
  <c r="A650" i="1"/>
  <c r="C626" i="1"/>
  <c r="D626" i="1"/>
  <c r="G626" i="1"/>
  <c r="F626" i="1"/>
  <c r="A489" i="1"/>
  <c r="G465" i="1"/>
  <c r="F465" i="1"/>
  <c r="D465" i="1"/>
  <c r="C465" i="1"/>
  <c r="D419" i="1"/>
  <c r="C419" i="1"/>
  <c r="A443" i="1"/>
  <c r="G419" i="1"/>
  <c r="F419" i="1"/>
  <c r="E326" i="1"/>
  <c r="A239" i="3"/>
  <c r="C231" i="3"/>
  <c r="C534" i="1"/>
  <c r="A558" i="1"/>
  <c r="G534" i="1"/>
  <c r="F534" i="1"/>
  <c r="D534" i="1"/>
  <c r="D580" i="1"/>
  <c r="C580" i="1"/>
  <c r="A604" i="1"/>
  <c r="G580" i="1"/>
  <c r="F580" i="1"/>
  <c r="F373" i="1"/>
  <c r="C373" i="1"/>
  <c r="A397" i="1"/>
  <c r="G373" i="1"/>
  <c r="D373" i="1"/>
  <c r="E692" i="1"/>
  <c r="D511" i="1"/>
  <c r="A535" i="1"/>
  <c r="C511" i="1"/>
  <c r="E511" i="1" s="1"/>
  <c r="G511" i="1"/>
  <c r="F511" i="1"/>
  <c r="E644" i="1"/>
  <c r="E280" i="1"/>
  <c r="F718" i="1"/>
  <c r="D718" i="1"/>
  <c r="C718" i="1"/>
  <c r="G718" i="1"/>
  <c r="C238" i="3"/>
  <c r="A246" i="3"/>
  <c r="C246" i="3" s="1"/>
  <c r="E602" i="1"/>
  <c r="D603" i="1"/>
  <c r="F603" i="1"/>
  <c r="A627" i="1"/>
  <c r="G603" i="1"/>
  <c r="C603" i="1"/>
  <c r="E603" i="1" s="1"/>
  <c r="G327" i="1"/>
  <c r="F327" i="1"/>
  <c r="D327" i="1"/>
  <c r="C327" i="1"/>
  <c r="A351" i="1"/>
  <c r="D557" i="1"/>
  <c r="A581" i="1"/>
  <c r="G557" i="1"/>
  <c r="F557" i="1"/>
  <c r="C557" i="1"/>
  <c r="E557" i="1" s="1"/>
  <c r="E579" i="1"/>
  <c r="E303" i="1"/>
  <c r="E642" i="1"/>
  <c r="D649" i="1"/>
  <c r="C649" i="1"/>
  <c r="G649" i="1"/>
  <c r="A673" i="1"/>
  <c r="F649" i="1"/>
  <c r="E671" i="1"/>
  <c r="C442" i="1"/>
  <c r="A466" i="1"/>
  <c r="G442" i="1"/>
  <c r="F442" i="1"/>
  <c r="D442" i="1"/>
  <c r="C672" i="1"/>
  <c r="E672" i="1" s="1"/>
  <c r="G672" i="1"/>
  <c r="F672" i="1"/>
  <c r="D672" i="1"/>
  <c r="A696" i="1"/>
  <c r="E418" i="1"/>
  <c r="E715" i="1"/>
  <c r="F488" i="1"/>
  <c r="D488" i="1"/>
  <c r="C488" i="1"/>
  <c r="E488" i="1" s="1"/>
  <c r="A512" i="1"/>
  <c r="G488" i="1"/>
  <c r="F350" i="1"/>
  <c r="A374" i="1"/>
  <c r="D350" i="1"/>
  <c r="C350" i="1"/>
  <c r="E350" i="1" s="1"/>
  <c r="G350" i="1"/>
  <c r="A305" i="1"/>
  <c r="G281" i="1"/>
  <c r="F281" i="1"/>
  <c r="D281" i="1"/>
  <c r="C281" i="1"/>
  <c r="E442" i="1" l="1"/>
  <c r="E327" i="1"/>
  <c r="E580" i="1"/>
  <c r="A247" i="3"/>
  <c r="C247" i="3" s="1"/>
  <c r="C239" i="3"/>
  <c r="F650" i="1"/>
  <c r="A674" i="1"/>
  <c r="D650" i="1"/>
  <c r="G650" i="1"/>
  <c r="C650" i="1"/>
  <c r="F397" i="1"/>
  <c r="D397" i="1"/>
  <c r="C397" i="1"/>
  <c r="E397" i="1" s="1"/>
  <c r="A421" i="1"/>
  <c r="G397" i="1"/>
  <c r="D673" i="1"/>
  <c r="A697" i="1"/>
  <c r="C673" i="1"/>
  <c r="G673" i="1"/>
  <c r="F673" i="1"/>
  <c r="E373" i="1"/>
  <c r="G489" i="1"/>
  <c r="F489" i="1"/>
  <c r="D489" i="1"/>
  <c r="C489" i="1"/>
  <c r="A513" i="1"/>
  <c r="D420" i="1"/>
  <c r="C420" i="1"/>
  <c r="E420" i="1" s="1"/>
  <c r="A444" i="1"/>
  <c r="G420" i="1"/>
  <c r="F420" i="1"/>
  <c r="G328" i="1"/>
  <c r="F328" i="1"/>
  <c r="D328" i="1"/>
  <c r="C328" i="1"/>
  <c r="A352" i="1"/>
  <c r="C719" i="1"/>
  <c r="G719" i="1"/>
  <c r="F719" i="1"/>
  <c r="D719" i="1"/>
  <c r="D443" i="1"/>
  <c r="C443" i="1"/>
  <c r="E443" i="1" s="1"/>
  <c r="A467" i="1"/>
  <c r="G443" i="1"/>
  <c r="F443" i="1"/>
  <c r="F512" i="1"/>
  <c r="D512" i="1"/>
  <c r="C512" i="1"/>
  <c r="A536" i="1"/>
  <c r="G512" i="1"/>
  <c r="E649" i="1"/>
  <c r="A605" i="1"/>
  <c r="D581" i="1"/>
  <c r="G581" i="1"/>
  <c r="F581" i="1"/>
  <c r="C581" i="1"/>
  <c r="E581" i="1" s="1"/>
  <c r="E718" i="1"/>
  <c r="F535" i="1"/>
  <c r="D535" i="1"/>
  <c r="A559" i="1"/>
  <c r="C535" i="1"/>
  <c r="E535" i="1" s="1"/>
  <c r="G535" i="1"/>
  <c r="F558" i="1"/>
  <c r="C558" i="1"/>
  <c r="E558" i="1" s="1"/>
  <c r="A582" i="1"/>
  <c r="G558" i="1"/>
  <c r="D558" i="1"/>
  <c r="E419" i="1"/>
  <c r="A329" i="1"/>
  <c r="G305" i="1"/>
  <c r="F305" i="1"/>
  <c r="D305" i="1"/>
  <c r="C305" i="1"/>
  <c r="E281" i="1"/>
  <c r="G374" i="1"/>
  <c r="F374" i="1"/>
  <c r="D374" i="1"/>
  <c r="A398" i="1"/>
  <c r="C374" i="1"/>
  <c r="E374" i="1" s="1"/>
  <c r="D627" i="1"/>
  <c r="F627" i="1"/>
  <c r="G627" i="1"/>
  <c r="C627" i="1"/>
  <c r="A651" i="1"/>
  <c r="E534" i="1"/>
  <c r="C696" i="1"/>
  <c r="A720" i="1"/>
  <c r="G696" i="1"/>
  <c r="D696" i="1"/>
  <c r="F696" i="1"/>
  <c r="C466" i="1"/>
  <c r="A490" i="1"/>
  <c r="G466" i="1"/>
  <c r="F466" i="1"/>
  <c r="D466" i="1"/>
  <c r="G351" i="1"/>
  <c r="F351" i="1"/>
  <c r="D351" i="1"/>
  <c r="C351" i="1"/>
  <c r="A375" i="1"/>
  <c r="A628" i="1"/>
  <c r="G604" i="1"/>
  <c r="F604" i="1"/>
  <c r="C604" i="1"/>
  <c r="D604" i="1"/>
  <c r="E465" i="1"/>
  <c r="E626" i="1"/>
  <c r="E604" i="1" l="1"/>
  <c r="E512" i="1"/>
  <c r="G674" i="1"/>
  <c r="F674" i="1"/>
  <c r="D674" i="1"/>
  <c r="A698" i="1"/>
  <c r="C674" i="1"/>
  <c r="E696" i="1"/>
  <c r="F421" i="1"/>
  <c r="D421" i="1"/>
  <c r="C421" i="1"/>
  <c r="E421" i="1" s="1"/>
  <c r="A445" i="1"/>
  <c r="G421" i="1"/>
  <c r="C720" i="1"/>
  <c r="E720" i="1" s="1"/>
  <c r="F720" i="1"/>
  <c r="G720" i="1"/>
  <c r="D720" i="1"/>
  <c r="A353" i="1"/>
  <c r="G329" i="1"/>
  <c r="F329" i="1"/>
  <c r="D329" i="1"/>
  <c r="C329" i="1"/>
  <c r="E719" i="1"/>
  <c r="A468" i="1"/>
  <c r="D444" i="1"/>
  <c r="C444" i="1"/>
  <c r="E444" i="1" s="1"/>
  <c r="G444" i="1"/>
  <c r="F444" i="1"/>
  <c r="G398" i="1"/>
  <c r="F398" i="1"/>
  <c r="D398" i="1"/>
  <c r="C398" i="1"/>
  <c r="E398" i="1" s="1"/>
  <c r="A422" i="1"/>
  <c r="G375" i="1"/>
  <c r="F375" i="1"/>
  <c r="D375" i="1"/>
  <c r="A399" i="1"/>
  <c r="C375" i="1"/>
  <c r="E375" i="1" s="1"/>
  <c r="F651" i="1"/>
  <c r="C651" i="1"/>
  <c r="E651" i="1" s="1"/>
  <c r="A675" i="1"/>
  <c r="G651" i="1"/>
  <c r="D651" i="1"/>
  <c r="G559" i="1"/>
  <c r="F559" i="1"/>
  <c r="D559" i="1"/>
  <c r="C559" i="1"/>
  <c r="E559" i="1" s="1"/>
  <c r="A583" i="1"/>
  <c r="F605" i="1"/>
  <c r="A629" i="1"/>
  <c r="D605" i="1"/>
  <c r="G605" i="1"/>
  <c r="C605" i="1"/>
  <c r="E605" i="1" s="1"/>
  <c r="A376" i="1"/>
  <c r="G352" i="1"/>
  <c r="F352" i="1"/>
  <c r="D352" i="1"/>
  <c r="C352" i="1"/>
  <c r="E352" i="1" s="1"/>
  <c r="A652" i="1"/>
  <c r="D628" i="1"/>
  <c r="F628" i="1"/>
  <c r="C628" i="1"/>
  <c r="E628" i="1" s="1"/>
  <c r="G628" i="1"/>
  <c r="G490" i="1"/>
  <c r="F490" i="1"/>
  <c r="D490" i="1"/>
  <c r="C490" i="1"/>
  <c r="E490" i="1" s="1"/>
  <c r="A514" i="1"/>
  <c r="E351" i="1"/>
  <c r="E466" i="1"/>
  <c r="E627" i="1"/>
  <c r="A491" i="1"/>
  <c r="F467" i="1"/>
  <c r="D467" i="1"/>
  <c r="C467" i="1"/>
  <c r="E467" i="1" s="1"/>
  <c r="G467" i="1"/>
  <c r="E328" i="1"/>
  <c r="A537" i="1"/>
  <c r="G513" i="1"/>
  <c r="F513" i="1"/>
  <c r="D513" i="1"/>
  <c r="C513" i="1"/>
  <c r="E513" i="1" s="1"/>
  <c r="E673" i="1"/>
  <c r="E650" i="1"/>
  <c r="E305" i="1"/>
  <c r="F582" i="1"/>
  <c r="A606" i="1"/>
  <c r="C582" i="1"/>
  <c r="E582" i="1" s="1"/>
  <c r="G582" i="1"/>
  <c r="D582" i="1"/>
  <c r="G536" i="1"/>
  <c r="A560" i="1"/>
  <c r="F536" i="1"/>
  <c r="D536" i="1"/>
  <c r="C536" i="1"/>
  <c r="E536" i="1" s="1"/>
  <c r="E489" i="1"/>
  <c r="D697" i="1"/>
  <c r="F697" i="1"/>
  <c r="G697" i="1"/>
  <c r="C697" i="1"/>
  <c r="E697" i="1" s="1"/>
  <c r="A721" i="1"/>
  <c r="E674" i="1" l="1"/>
  <c r="A561" i="1"/>
  <c r="F537" i="1"/>
  <c r="G537" i="1"/>
  <c r="D537" i="1"/>
  <c r="C537" i="1"/>
  <c r="A400" i="1"/>
  <c r="G376" i="1"/>
  <c r="F376" i="1"/>
  <c r="D376" i="1"/>
  <c r="C376" i="1"/>
  <c r="E376" i="1" s="1"/>
  <c r="E329" i="1"/>
  <c r="C698" i="1"/>
  <c r="A722" i="1"/>
  <c r="G698" i="1"/>
  <c r="D698" i="1"/>
  <c r="F698" i="1"/>
  <c r="A515" i="1"/>
  <c r="G491" i="1"/>
  <c r="F491" i="1"/>
  <c r="D491" i="1"/>
  <c r="C491" i="1"/>
  <c r="G399" i="1"/>
  <c r="F399" i="1"/>
  <c r="D399" i="1"/>
  <c r="C399" i="1"/>
  <c r="E399" i="1" s="1"/>
  <c r="A423" i="1"/>
  <c r="G560" i="1"/>
  <c r="D560" i="1"/>
  <c r="C560" i="1"/>
  <c r="F560" i="1"/>
  <c r="A584" i="1"/>
  <c r="A538" i="1"/>
  <c r="G514" i="1"/>
  <c r="F514" i="1"/>
  <c r="D514" i="1"/>
  <c r="C514" i="1"/>
  <c r="E514" i="1" s="1"/>
  <c r="A469" i="1"/>
  <c r="F445" i="1"/>
  <c r="D445" i="1"/>
  <c r="C445" i="1"/>
  <c r="G445" i="1"/>
  <c r="A492" i="1"/>
  <c r="G468" i="1"/>
  <c r="F468" i="1"/>
  <c r="D468" i="1"/>
  <c r="C468" i="1"/>
  <c r="E468" i="1" s="1"/>
  <c r="G652" i="1"/>
  <c r="A676" i="1"/>
  <c r="C652" i="1"/>
  <c r="F652" i="1"/>
  <c r="D652" i="1"/>
  <c r="G606" i="1"/>
  <c r="F606" i="1"/>
  <c r="C606" i="1"/>
  <c r="D606" i="1"/>
  <c r="A630" i="1"/>
  <c r="D721" i="1"/>
  <c r="C721" i="1"/>
  <c r="E721" i="1" s="1"/>
  <c r="F721" i="1"/>
  <c r="G721" i="1"/>
  <c r="F629" i="1"/>
  <c r="A653" i="1"/>
  <c r="G629" i="1"/>
  <c r="D629" i="1"/>
  <c r="C629" i="1"/>
  <c r="E629" i="1" s="1"/>
  <c r="A377" i="1"/>
  <c r="G353" i="1"/>
  <c r="F353" i="1"/>
  <c r="D353" i="1"/>
  <c r="C353" i="1"/>
  <c r="E353" i="1" s="1"/>
  <c r="G583" i="1"/>
  <c r="F583" i="1"/>
  <c r="D583" i="1"/>
  <c r="C583" i="1"/>
  <c r="E583" i="1" s="1"/>
  <c r="A607" i="1"/>
  <c r="F675" i="1"/>
  <c r="A699" i="1"/>
  <c r="D675" i="1"/>
  <c r="C675" i="1"/>
  <c r="E675" i="1" s="1"/>
  <c r="G675" i="1"/>
  <c r="G422" i="1"/>
  <c r="F422" i="1"/>
  <c r="D422" i="1"/>
  <c r="C422" i="1"/>
  <c r="E422" i="1" s="1"/>
  <c r="A446" i="1"/>
  <c r="G653" i="1" l="1"/>
  <c r="C653" i="1"/>
  <c r="A677" i="1"/>
  <c r="D653" i="1"/>
  <c r="F653" i="1"/>
  <c r="F699" i="1"/>
  <c r="G699" i="1"/>
  <c r="A723" i="1"/>
  <c r="C699" i="1"/>
  <c r="D699" i="1"/>
  <c r="C469" i="1"/>
  <c r="A493" i="1"/>
  <c r="D469" i="1"/>
  <c r="G469" i="1"/>
  <c r="F469" i="1"/>
  <c r="E560" i="1"/>
  <c r="E491" i="1"/>
  <c r="F722" i="1"/>
  <c r="G722" i="1"/>
  <c r="C722" i="1"/>
  <c r="D722" i="1"/>
  <c r="E537" i="1"/>
  <c r="E698" i="1"/>
  <c r="A424" i="1"/>
  <c r="G400" i="1"/>
  <c r="F400" i="1"/>
  <c r="D400" i="1"/>
  <c r="C400" i="1"/>
  <c r="E400" i="1" s="1"/>
  <c r="F607" i="1"/>
  <c r="A631" i="1"/>
  <c r="D607" i="1"/>
  <c r="C607" i="1"/>
  <c r="E607" i="1" s="1"/>
  <c r="G607" i="1"/>
  <c r="A608" i="1"/>
  <c r="G584" i="1"/>
  <c r="D584" i="1"/>
  <c r="C584" i="1"/>
  <c r="E584" i="1" s="1"/>
  <c r="F584" i="1"/>
  <c r="A516" i="1"/>
  <c r="G492" i="1"/>
  <c r="F492" i="1"/>
  <c r="D492" i="1"/>
  <c r="C492" i="1"/>
  <c r="E492" i="1" s="1"/>
  <c r="G423" i="1"/>
  <c r="F423" i="1"/>
  <c r="D423" i="1"/>
  <c r="C423" i="1"/>
  <c r="E423" i="1" s="1"/>
  <c r="A447" i="1"/>
  <c r="E606" i="1"/>
  <c r="A401" i="1"/>
  <c r="G377" i="1"/>
  <c r="F377" i="1"/>
  <c r="D377" i="1"/>
  <c r="C377" i="1"/>
  <c r="E652" i="1"/>
  <c r="G515" i="1"/>
  <c r="F515" i="1"/>
  <c r="A539" i="1"/>
  <c r="D515" i="1"/>
  <c r="C515" i="1"/>
  <c r="E515" i="1" s="1"/>
  <c r="A585" i="1"/>
  <c r="F561" i="1"/>
  <c r="D561" i="1"/>
  <c r="C561" i="1"/>
  <c r="E561" i="1" s="1"/>
  <c r="G561" i="1"/>
  <c r="A470" i="1"/>
  <c r="G446" i="1"/>
  <c r="F446" i="1"/>
  <c r="D446" i="1"/>
  <c r="C446" i="1"/>
  <c r="E446" i="1" s="1"/>
  <c r="A654" i="1"/>
  <c r="G630" i="1"/>
  <c r="C630" i="1"/>
  <c r="F630" i="1"/>
  <c r="D630" i="1"/>
  <c r="G676" i="1"/>
  <c r="F676" i="1"/>
  <c r="C676" i="1"/>
  <c r="A700" i="1"/>
  <c r="D676" i="1"/>
  <c r="E445" i="1"/>
  <c r="A562" i="1"/>
  <c r="G538" i="1"/>
  <c r="D538" i="1"/>
  <c r="C538" i="1"/>
  <c r="E538" i="1" s="1"/>
  <c r="F538" i="1"/>
  <c r="G700" i="1" l="1"/>
  <c r="A724" i="1"/>
  <c r="D700" i="1"/>
  <c r="F700" i="1"/>
  <c r="C700" i="1"/>
  <c r="E700" i="1" s="1"/>
  <c r="A540" i="1"/>
  <c r="G516" i="1"/>
  <c r="F516" i="1"/>
  <c r="D516" i="1"/>
  <c r="C516" i="1"/>
  <c r="E516" i="1" s="1"/>
  <c r="E377" i="1"/>
  <c r="A655" i="1"/>
  <c r="G631" i="1"/>
  <c r="F631" i="1"/>
  <c r="C631" i="1"/>
  <c r="D631" i="1"/>
  <c r="A678" i="1"/>
  <c r="F654" i="1"/>
  <c r="G654" i="1"/>
  <c r="C654" i="1"/>
  <c r="D654" i="1"/>
  <c r="E676" i="1"/>
  <c r="F585" i="1"/>
  <c r="A609" i="1"/>
  <c r="D585" i="1"/>
  <c r="C585" i="1"/>
  <c r="E585" i="1" s="1"/>
  <c r="G585" i="1"/>
  <c r="F723" i="1"/>
  <c r="D723" i="1"/>
  <c r="G723" i="1"/>
  <c r="C723" i="1"/>
  <c r="E723" i="1" s="1"/>
  <c r="E722" i="1"/>
  <c r="C493" i="1"/>
  <c r="A517" i="1"/>
  <c r="G493" i="1"/>
  <c r="F493" i="1"/>
  <c r="D493" i="1"/>
  <c r="G447" i="1"/>
  <c r="A471" i="1"/>
  <c r="F447" i="1"/>
  <c r="D447" i="1"/>
  <c r="C447" i="1"/>
  <c r="E447" i="1" s="1"/>
  <c r="E469" i="1"/>
  <c r="D677" i="1"/>
  <c r="C677" i="1"/>
  <c r="E677" i="1" s="1"/>
  <c r="A701" i="1"/>
  <c r="G677" i="1"/>
  <c r="F677" i="1"/>
  <c r="A586" i="1"/>
  <c r="G562" i="1"/>
  <c r="F562" i="1"/>
  <c r="D562" i="1"/>
  <c r="C562" i="1"/>
  <c r="E562" i="1" s="1"/>
  <c r="D470" i="1"/>
  <c r="C470" i="1"/>
  <c r="E470" i="1" s="1"/>
  <c r="A494" i="1"/>
  <c r="G470" i="1"/>
  <c r="F470" i="1"/>
  <c r="G539" i="1"/>
  <c r="F539" i="1"/>
  <c r="D539" i="1"/>
  <c r="A563" i="1"/>
  <c r="C539" i="1"/>
  <c r="E539" i="1" s="1"/>
  <c r="A425" i="1"/>
  <c r="G401" i="1"/>
  <c r="F401" i="1"/>
  <c r="D401" i="1"/>
  <c r="C401" i="1"/>
  <c r="E401" i="1" s="1"/>
  <c r="A632" i="1"/>
  <c r="G608" i="1"/>
  <c r="D608" i="1"/>
  <c r="C608" i="1"/>
  <c r="E608" i="1" s="1"/>
  <c r="F608" i="1"/>
  <c r="E653" i="1"/>
  <c r="A448" i="1"/>
  <c r="G424" i="1"/>
  <c r="F424" i="1"/>
  <c r="D424" i="1"/>
  <c r="C424" i="1"/>
  <c r="E424" i="1" s="1"/>
  <c r="E630" i="1"/>
  <c r="E699" i="1"/>
  <c r="D494" i="1" l="1"/>
  <c r="C494" i="1"/>
  <c r="E494" i="1" s="1"/>
  <c r="A518" i="1"/>
  <c r="G494" i="1"/>
  <c r="F494" i="1"/>
  <c r="D609" i="1"/>
  <c r="G609" i="1"/>
  <c r="C609" i="1"/>
  <c r="A633" i="1"/>
  <c r="F609" i="1"/>
  <c r="D471" i="1"/>
  <c r="C471" i="1"/>
  <c r="E471" i="1" s="1"/>
  <c r="A495" i="1"/>
  <c r="G471" i="1"/>
  <c r="F471" i="1"/>
  <c r="E631" i="1"/>
  <c r="C563" i="1"/>
  <c r="G563" i="1"/>
  <c r="F563" i="1"/>
  <c r="A587" i="1"/>
  <c r="D563" i="1"/>
  <c r="F701" i="1"/>
  <c r="C701" i="1"/>
  <c r="E701" i="1" s="1"/>
  <c r="A725" i="1"/>
  <c r="D701" i="1"/>
  <c r="G701" i="1"/>
  <c r="C540" i="1"/>
  <c r="A564" i="1"/>
  <c r="G540" i="1"/>
  <c r="F540" i="1"/>
  <c r="D540" i="1"/>
  <c r="G632" i="1"/>
  <c r="D632" i="1"/>
  <c r="C632" i="1"/>
  <c r="E632" i="1" s="1"/>
  <c r="F632" i="1"/>
  <c r="A656" i="1"/>
  <c r="E654" i="1"/>
  <c r="C655" i="1"/>
  <c r="E655" i="1" s="1"/>
  <c r="G655" i="1"/>
  <c r="F655" i="1"/>
  <c r="A679" i="1"/>
  <c r="D655" i="1"/>
  <c r="A449" i="1"/>
  <c r="G425" i="1"/>
  <c r="F425" i="1"/>
  <c r="D425" i="1"/>
  <c r="C425" i="1"/>
  <c r="E425" i="1" s="1"/>
  <c r="G448" i="1"/>
  <c r="F448" i="1"/>
  <c r="D448" i="1"/>
  <c r="C448" i="1"/>
  <c r="A472" i="1"/>
  <c r="C517" i="1"/>
  <c r="E517" i="1" s="1"/>
  <c r="A541" i="1"/>
  <c r="G517" i="1"/>
  <c r="F517" i="1"/>
  <c r="D517" i="1"/>
  <c r="G724" i="1"/>
  <c r="D724" i="1"/>
  <c r="F724" i="1"/>
  <c r="C724" i="1"/>
  <c r="E724" i="1" s="1"/>
  <c r="A610" i="1"/>
  <c r="G586" i="1"/>
  <c r="F586" i="1"/>
  <c r="D586" i="1"/>
  <c r="C586" i="1"/>
  <c r="E586" i="1" s="1"/>
  <c r="E493" i="1"/>
  <c r="A702" i="1"/>
  <c r="F678" i="1"/>
  <c r="C678" i="1"/>
  <c r="G678" i="1"/>
  <c r="D678" i="1"/>
  <c r="C725" i="1" l="1"/>
  <c r="E725" i="1" s="1"/>
  <c r="G725" i="1"/>
  <c r="D725" i="1"/>
  <c r="F725" i="1"/>
  <c r="E609" i="1"/>
  <c r="C610" i="1"/>
  <c r="E610" i="1" s="1"/>
  <c r="F610" i="1"/>
  <c r="A634" i="1"/>
  <c r="G610" i="1"/>
  <c r="D610" i="1"/>
  <c r="D495" i="1"/>
  <c r="C495" i="1"/>
  <c r="E495" i="1" s="1"/>
  <c r="A519" i="1"/>
  <c r="G495" i="1"/>
  <c r="F495" i="1"/>
  <c r="F472" i="1"/>
  <c r="D472" i="1"/>
  <c r="C472" i="1"/>
  <c r="A496" i="1"/>
  <c r="G472" i="1"/>
  <c r="C656" i="1"/>
  <c r="A680" i="1"/>
  <c r="D656" i="1"/>
  <c r="G656" i="1"/>
  <c r="F656" i="1"/>
  <c r="D564" i="1"/>
  <c r="C564" i="1"/>
  <c r="E564" i="1" s="1"/>
  <c r="A588" i="1"/>
  <c r="G564" i="1"/>
  <c r="F564" i="1"/>
  <c r="C587" i="1"/>
  <c r="E587" i="1" s="1"/>
  <c r="A611" i="1"/>
  <c r="G587" i="1"/>
  <c r="F587" i="1"/>
  <c r="D587" i="1"/>
  <c r="D541" i="1"/>
  <c r="A565" i="1"/>
  <c r="C541" i="1"/>
  <c r="E541" i="1" s="1"/>
  <c r="G541" i="1"/>
  <c r="F541" i="1"/>
  <c r="E448" i="1"/>
  <c r="G449" i="1"/>
  <c r="A473" i="1"/>
  <c r="F449" i="1"/>
  <c r="D449" i="1"/>
  <c r="C449" i="1"/>
  <c r="E449" i="1" s="1"/>
  <c r="E540" i="1"/>
  <c r="D518" i="1"/>
  <c r="C518" i="1"/>
  <c r="E518" i="1" s="1"/>
  <c r="A542" i="1"/>
  <c r="G518" i="1"/>
  <c r="F518" i="1"/>
  <c r="E678" i="1"/>
  <c r="A726" i="1"/>
  <c r="F702" i="1"/>
  <c r="D702" i="1"/>
  <c r="C702" i="1"/>
  <c r="E702" i="1" s="1"/>
  <c r="G702" i="1"/>
  <c r="A703" i="1"/>
  <c r="G679" i="1"/>
  <c r="D679" i="1"/>
  <c r="F679" i="1"/>
  <c r="C679" i="1"/>
  <c r="E679" i="1" s="1"/>
  <c r="E563" i="1"/>
  <c r="F633" i="1"/>
  <c r="G633" i="1"/>
  <c r="A657" i="1"/>
  <c r="D633" i="1"/>
  <c r="C633" i="1"/>
  <c r="E633" i="1" s="1"/>
  <c r="D611" i="1" l="1"/>
  <c r="A635" i="1"/>
  <c r="G611" i="1"/>
  <c r="F611" i="1"/>
  <c r="C611" i="1"/>
  <c r="E611" i="1" s="1"/>
  <c r="G634" i="1"/>
  <c r="C634" i="1"/>
  <c r="E634" i="1" s="1"/>
  <c r="D634" i="1"/>
  <c r="F634" i="1"/>
  <c r="A658" i="1"/>
  <c r="C680" i="1"/>
  <c r="A704" i="1"/>
  <c r="F680" i="1"/>
  <c r="D680" i="1"/>
  <c r="G680" i="1"/>
  <c r="D565" i="1"/>
  <c r="A589" i="1"/>
  <c r="G565" i="1"/>
  <c r="C565" i="1"/>
  <c r="F565" i="1"/>
  <c r="E656" i="1"/>
  <c r="A543" i="1"/>
  <c r="D519" i="1"/>
  <c r="C519" i="1"/>
  <c r="G519" i="1"/>
  <c r="F519" i="1"/>
  <c r="A612" i="1"/>
  <c r="D588" i="1"/>
  <c r="C588" i="1"/>
  <c r="E588" i="1" s="1"/>
  <c r="G588" i="1"/>
  <c r="F588" i="1"/>
  <c r="F726" i="1"/>
  <c r="D726" i="1"/>
  <c r="C726" i="1"/>
  <c r="E726" i="1" s="1"/>
  <c r="G726" i="1"/>
  <c r="D657" i="1"/>
  <c r="G657" i="1"/>
  <c r="A681" i="1"/>
  <c r="F657" i="1"/>
  <c r="C657" i="1"/>
  <c r="E657" i="1" s="1"/>
  <c r="G703" i="1"/>
  <c r="F703" i="1"/>
  <c r="A727" i="1"/>
  <c r="C703" i="1"/>
  <c r="D703" i="1"/>
  <c r="G473" i="1"/>
  <c r="F473" i="1"/>
  <c r="D473" i="1"/>
  <c r="A497" i="1"/>
  <c r="C473" i="1"/>
  <c r="F496" i="1"/>
  <c r="D496" i="1"/>
  <c r="C496" i="1"/>
  <c r="E496" i="1" s="1"/>
  <c r="A520" i="1"/>
  <c r="G496" i="1"/>
  <c r="C542" i="1"/>
  <c r="E542" i="1" s="1"/>
  <c r="A566" i="1"/>
  <c r="G542" i="1"/>
  <c r="F542" i="1"/>
  <c r="D542" i="1"/>
  <c r="E472" i="1"/>
  <c r="E519" i="1" l="1"/>
  <c r="F543" i="1"/>
  <c r="D543" i="1"/>
  <c r="A567" i="1"/>
  <c r="G543" i="1"/>
  <c r="C543" i="1"/>
  <c r="E543" i="1" s="1"/>
  <c r="E703" i="1"/>
  <c r="C704" i="1"/>
  <c r="E704" i="1" s="1"/>
  <c r="D704" i="1"/>
  <c r="A728" i="1"/>
  <c r="G704" i="1"/>
  <c r="F704" i="1"/>
  <c r="G727" i="1"/>
  <c r="D727" i="1"/>
  <c r="F727" i="1"/>
  <c r="C727" i="1"/>
  <c r="E727" i="1" s="1"/>
  <c r="A636" i="1"/>
  <c r="G612" i="1"/>
  <c r="F612" i="1"/>
  <c r="D612" i="1"/>
  <c r="C612" i="1"/>
  <c r="E612" i="1" s="1"/>
  <c r="E565" i="1"/>
  <c r="E680" i="1"/>
  <c r="F520" i="1"/>
  <c r="D520" i="1"/>
  <c r="A544" i="1"/>
  <c r="C520" i="1"/>
  <c r="E520" i="1" s="1"/>
  <c r="G520" i="1"/>
  <c r="E473" i="1"/>
  <c r="A682" i="1"/>
  <c r="D658" i="1"/>
  <c r="G658" i="1"/>
  <c r="F658" i="1"/>
  <c r="C658" i="1"/>
  <c r="D635" i="1"/>
  <c r="G635" i="1"/>
  <c r="C635" i="1"/>
  <c r="E635" i="1" s="1"/>
  <c r="A659" i="1"/>
  <c r="F635" i="1"/>
  <c r="D681" i="1"/>
  <c r="C681" i="1"/>
  <c r="A705" i="1"/>
  <c r="F681" i="1"/>
  <c r="G681" i="1"/>
  <c r="F566" i="1"/>
  <c r="C566" i="1"/>
  <c r="E566" i="1" s="1"/>
  <c r="A590" i="1"/>
  <c r="G566" i="1"/>
  <c r="D566" i="1"/>
  <c r="G497" i="1"/>
  <c r="F497" i="1"/>
  <c r="D497" i="1"/>
  <c r="C497" i="1"/>
  <c r="E497" i="1" s="1"/>
  <c r="A521" i="1"/>
  <c r="D589" i="1"/>
  <c r="A613" i="1"/>
  <c r="G589" i="1"/>
  <c r="F589" i="1"/>
  <c r="C589" i="1"/>
  <c r="F659" i="1" l="1"/>
  <c r="G659" i="1"/>
  <c r="C659" i="1"/>
  <c r="A683" i="1"/>
  <c r="D659" i="1"/>
  <c r="F682" i="1"/>
  <c r="D682" i="1"/>
  <c r="C682" i="1"/>
  <c r="G682" i="1"/>
  <c r="A706" i="1"/>
  <c r="G521" i="1"/>
  <c r="F521" i="1"/>
  <c r="D521" i="1"/>
  <c r="C521" i="1"/>
  <c r="E521" i="1" s="1"/>
  <c r="A545" i="1"/>
  <c r="G567" i="1"/>
  <c r="F567" i="1"/>
  <c r="D567" i="1"/>
  <c r="C567" i="1"/>
  <c r="E567" i="1" s="1"/>
  <c r="A591" i="1"/>
  <c r="F613" i="1"/>
  <c r="C613" i="1"/>
  <c r="D613" i="1"/>
  <c r="A637" i="1"/>
  <c r="G613" i="1"/>
  <c r="E589" i="1"/>
  <c r="F590" i="1"/>
  <c r="C590" i="1"/>
  <c r="A614" i="1"/>
  <c r="G590" i="1"/>
  <c r="D590" i="1"/>
  <c r="D705" i="1"/>
  <c r="F705" i="1"/>
  <c r="G705" i="1"/>
  <c r="C705" i="1"/>
  <c r="A729" i="1"/>
  <c r="E658" i="1"/>
  <c r="G544" i="1"/>
  <c r="C544" i="1"/>
  <c r="E544" i="1" s="1"/>
  <c r="F544" i="1"/>
  <c r="D544" i="1"/>
  <c r="A568" i="1"/>
  <c r="C728" i="1"/>
  <c r="G728" i="1"/>
  <c r="F728" i="1"/>
  <c r="D728" i="1"/>
  <c r="E681" i="1"/>
  <c r="A660" i="1"/>
  <c r="G636" i="1"/>
  <c r="D636" i="1"/>
  <c r="C636" i="1"/>
  <c r="E636" i="1" s="1"/>
  <c r="F636" i="1"/>
  <c r="F637" i="1" l="1"/>
  <c r="D637" i="1"/>
  <c r="A661" i="1"/>
  <c r="G637" i="1"/>
  <c r="C637" i="1"/>
  <c r="E637" i="1" s="1"/>
  <c r="E682" i="1"/>
  <c r="A569" i="1"/>
  <c r="F545" i="1"/>
  <c r="D545" i="1"/>
  <c r="G545" i="1"/>
  <c r="C545" i="1"/>
  <c r="E545" i="1" s="1"/>
  <c r="E613" i="1"/>
  <c r="G614" i="1"/>
  <c r="A638" i="1"/>
  <c r="F614" i="1"/>
  <c r="D614" i="1"/>
  <c r="C614" i="1"/>
  <c r="G660" i="1"/>
  <c r="A684" i="1"/>
  <c r="D660" i="1"/>
  <c r="C660" i="1"/>
  <c r="E660" i="1" s="1"/>
  <c r="F660" i="1"/>
  <c r="D729" i="1"/>
  <c r="G729" i="1"/>
  <c r="F729" i="1"/>
  <c r="C729" i="1"/>
  <c r="E590" i="1"/>
  <c r="F591" i="1"/>
  <c r="G591" i="1"/>
  <c r="D591" i="1"/>
  <c r="C591" i="1"/>
  <c r="E591" i="1" s="1"/>
  <c r="A615" i="1"/>
  <c r="F683" i="1"/>
  <c r="A707" i="1"/>
  <c r="G683" i="1"/>
  <c r="C683" i="1"/>
  <c r="D683" i="1"/>
  <c r="E728" i="1"/>
  <c r="E659" i="1"/>
  <c r="E705" i="1"/>
  <c r="A592" i="1"/>
  <c r="G568" i="1"/>
  <c r="D568" i="1"/>
  <c r="C568" i="1"/>
  <c r="E568" i="1" s="1"/>
  <c r="F568" i="1"/>
  <c r="D706" i="1"/>
  <c r="C706" i="1"/>
  <c r="E706" i="1" s="1"/>
  <c r="A730" i="1"/>
  <c r="G706" i="1"/>
  <c r="F706" i="1"/>
  <c r="A593" i="1" l="1"/>
  <c r="F569" i="1"/>
  <c r="D569" i="1"/>
  <c r="C569" i="1"/>
  <c r="E569" i="1" s="1"/>
  <c r="G569" i="1"/>
  <c r="A662" i="1"/>
  <c r="C638" i="1"/>
  <c r="E638" i="1" s="1"/>
  <c r="G638" i="1"/>
  <c r="D638" i="1"/>
  <c r="F638" i="1"/>
  <c r="A639" i="1"/>
  <c r="G615" i="1"/>
  <c r="D615" i="1"/>
  <c r="C615" i="1"/>
  <c r="E615" i="1" s="1"/>
  <c r="F615" i="1"/>
  <c r="D730" i="1"/>
  <c r="F730" i="1"/>
  <c r="C730" i="1"/>
  <c r="G730" i="1"/>
  <c r="E683" i="1"/>
  <c r="G684" i="1"/>
  <c r="A708" i="1"/>
  <c r="D684" i="1"/>
  <c r="F684" i="1"/>
  <c r="C684" i="1"/>
  <c r="F661" i="1"/>
  <c r="A685" i="1"/>
  <c r="G661" i="1"/>
  <c r="C661" i="1"/>
  <c r="D661" i="1"/>
  <c r="F707" i="1"/>
  <c r="C707" i="1"/>
  <c r="E707" i="1" s="1"/>
  <c r="G707" i="1"/>
  <c r="D707" i="1"/>
  <c r="A731" i="1"/>
  <c r="E729" i="1"/>
  <c r="A616" i="1"/>
  <c r="G592" i="1"/>
  <c r="F592" i="1"/>
  <c r="D592" i="1"/>
  <c r="C592" i="1"/>
  <c r="E614" i="1"/>
  <c r="A686" i="1" l="1"/>
  <c r="D662" i="1"/>
  <c r="F662" i="1"/>
  <c r="C662" i="1"/>
  <c r="E662" i="1" s="1"/>
  <c r="G662" i="1"/>
  <c r="E661" i="1"/>
  <c r="G708" i="1"/>
  <c r="C708" i="1"/>
  <c r="E708" i="1" s="1"/>
  <c r="F708" i="1"/>
  <c r="D708" i="1"/>
  <c r="A732" i="1"/>
  <c r="A640" i="1"/>
  <c r="F616" i="1"/>
  <c r="G616" i="1"/>
  <c r="D616" i="1"/>
  <c r="C616" i="1"/>
  <c r="E616" i="1" s="1"/>
  <c r="F731" i="1"/>
  <c r="G731" i="1"/>
  <c r="D731" i="1"/>
  <c r="C731" i="1"/>
  <c r="C685" i="1"/>
  <c r="E685" i="1" s="1"/>
  <c r="G685" i="1"/>
  <c r="A709" i="1"/>
  <c r="F685" i="1"/>
  <c r="D685" i="1"/>
  <c r="A663" i="1"/>
  <c r="F639" i="1"/>
  <c r="D639" i="1"/>
  <c r="G639" i="1"/>
  <c r="C639" i="1"/>
  <c r="E639" i="1" s="1"/>
  <c r="E730" i="1"/>
  <c r="E592" i="1"/>
  <c r="E684" i="1"/>
  <c r="C593" i="1"/>
  <c r="A617" i="1"/>
  <c r="D593" i="1"/>
  <c r="G593" i="1"/>
  <c r="F593" i="1"/>
  <c r="E731" i="1" l="1"/>
  <c r="C640" i="1"/>
  <c r="G640" i="1"/>
  <c r="F640" i="1"/>
  <c r="A664" i="1"/>
  <c r="D640" i="1"/>
  <c r="G732" i="1"/>
  <c r="D732" i="1"/>
  <c r="C732" i="1"/>
  <c r="F732" i="1"/>
  <c r="A733" i="1"/>
  <c r="D709" i="1"/>
  <c r="F709" i="1"/>
  <c r="C709" i="1"/>
  <c r="E709" i="1" s="1"/>
  <c r="G709" i="1"/>
  <c r="F663" i="1"/>
  <c r="D663" i="1"/>
  <c r="A687" i="1"/>
  <c r="G663" i="1"/>
  <c r="C663" i="1"/>
  <c r="E663" i="1" s="1"/>
  <c r="C617" i="1"/>
  <c r="E617" i="1" s="1"/>
  <c r="A641" i="1"/>
  <c r="G617" i="1"/>
  <c r="F617" i="1"/>
  <c r="D617" i="1"/>
  <c r="E593" i="1"/>
  <c r="A710" i="1"/>
  <c r="D686" i="1"/>
  <c r="F686" i="1"/>
  <c r="G686" i="1"/>
  <c r="C686" i="1"/>
  <c r="E686" i="1" s="1"/>
  <c r="C664" i="1" l="1"/>
  <c r="D664" i="1"/>
  <c r="A688" i="1"/>
  <c r="G664" i="1"/>
  <c r="F664" i="1"/>
  <c r="D641" i="1"/>
  <c r="A665" i="1"/>
  <c r="G641" i="1"/>
  <c r="C641" i="1"/>
  <c r="F641" i="1"/>
  <c r="F733" i="1"/>
  <c r="C733" i="1"/>
  <c r="D733" i="1"/>
  <c r="G733" i="1"/>
  <c r="A734" i="1"/>
  <c r="G710" i="1"/>
  <c r="C710" i="1"/>
  <c r="F710" i="1"/>
  <c r="D710" i="1"/>
  <c r="E640" i="1"/>
  <c r="G687" i="1"/>
  <c r="F687" i="1"/>
  <c r="A711" i="1"/>
  <c r="C687" i="1"/>
  <c r="E687" i="1" s="1"/>
  <c r="D687" i="1"/>
  <c r="E732" i="1"/>
  <c r="D665" i="1" l="1"/>
  <c r="F665" i="1"/>
  <c r="A689" i="1"/>
  <c r="G665" i="1"/>
  <c r="C665" i="1"/>
  <c r="E665" i="1" s="1"/>
  <c r="A735" i="1"/>
  <c r="F711" i="1"/>
  <c r="C711" i="1"/>
  <c r="E711" i="1" s="1"/>
  <c r="G711" i="1"/>
  <c r="D711" i="1"/>
  <c r="E733" i="1"/>
  <c r="C688" i="1"/>
  <c r="F688" i="1"/>
  <c r="A712" i="1"/>
  <c r="G688" i="1"/>
  <c r="D688" i="1"/>
  <c r="D734" i="1"/>
  <c r="G734" i="1"/>
  <c r="F734" i="1"/>
  <c r="C734" i="1"/>
  <c r="E734" i="1" s="1"/>
  <c r="E710" i="1"/>
  <c r="E641" i="1"/>
  <c r="E664" i="1"/>
  <c r="F735" i="1" l="1"/>
  <c r="G735" i="1"/>
  <c r="D735" i="1"/>
  <c r="C735" i="1"/>
  <c r="E735" i="1" s="1"/>
  <c r="E688" i="1"/>
  <c r="D689" i="1"/>
  <c r="A713" i="1"/>
  <c r="G689" i="1"/>
  <c r="C689" i="1"/>
  <c r="F689" i="1"/>
  <c r="C712" i="1"/>
  <c r="A736" i="1"/>
  <c r="F712" i="1"/>
  <c r="G712" i="1"/>
  <c r="D712" i="1"/>
  <c r="D713" i="1" l="1"/>
  <c r="A737" i="1"/>
  <c r="F713" i="1"/>
  <c r="C713" i="1"/>
  <c r="E713" i="1" s="1"/>
  <c r="G713" i="1"/>
  <c r="C736" i="1"/>
  <c r="D736" i="1"/>
  <c r="F736" i="1"/>
  <c r="G736" i="1"/>
  <c r="E712" i="1"/>
  <c r="E689" i="1"/>
  <c r="D737" i="1" l="1"/>
  <c r="F737" i="1"/>
  <c r="G737" i="1"/>
  <c r="C737" i="1"/>
  <c r="E737" i="1" s="1"/>
  <c r="E736" i="1"/>
</calcChain>
</file>

<file path=xl/sharedStrings.xml><?xml version="1.0" encoding="utf-8"?>
<sst xmlns="http://schemas.openxmlformats.org/spreadsheetml/2006/main" count="287" uniqueCount="128">
  <si>
    <t>LUDINGTON PUMP STORAGE ANALYSIS</t>
  </si>
  <si>
    <t>Price column.</t>
  </si>
  <si>
    <t>minimum water allowed in the reservoir:</t>
  </si>
  <si>
    <t>LMP stands for</t>
  </si>
  <si>
    <t>million gallons</t>
  </si>
  <si>
    <t>Location Marginal Price</t>
  </si>
  <si>
    <t>Maximum flow of pumps/generators, per hour (?)</t>
  </si>
  <si>
    <t>Beginning Date</t>
  </si>
  <si>
    <t>DATE</t>
  </si>
  <si>
    <t>HOUR</t>
  </si>
  <si>
    <t>TEMP</t>
  </si>
  <si>
    <t>HUMIDITY</t>
  </si>
  <si>
    <t>EVAP</t>
  </si>
  <si>
    <t>RAINFALL</t>
  </si>
  <si>
    <t>LMP</t>
  </si>
  <si>
    <t>Fahrenheit</t>
  </si>
  <si>
    <t>PCT</t>
  </si>
  <si>
    <t>Million Gal.</t>
  </si>
  <si>
    <t>$/MWh</t>
  </si>
  <si>
    <t>Initial Condition (time = 0)</t>
  </si>
  <si>
    <t>HE01</t>
  </si>
  <si>
    <t>HE02</t>
  </si>
  <si>
    <t>HE03</t>
  </si>
  <si>
    <t>HE04</t>
  </si>
  <si>
    <t>HE05</t>
  </si>
  <si>
    <t>HE06</t>
  </si>
  <si>
    <t>HE07</t>
  </si>
  <si>
    <t>HE08</t>
  </si>
  <si>
    <t>HE09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</si>
  <si>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</si>
  <si>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</si>
  <si>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</si>
  <si>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</si>
  <si>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</si>
  <si>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</si>
  <si>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</si>
  <si>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</si>
  <si>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</si>
  <si>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</si>
  <si>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</si>
  <si>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</si>
  <si>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</si>
  <si>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</si>
  <si>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</si>
  <si>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&lt;&lt;END&gt;&gt;</t>
  </si>
  <si>
    <t>PLANT OPERATION &amp; COST DATA</t>
  </si>
  <si>
    <t>2010 MPSC Report P-521</t>
  </si>
  <si>
    <t>PLANT OPERATION</t>
  </si>
  <si>
    <t>RESERVOIR DIMENSIONS</t>
  </si>
  <si>
    <t>Total Installed Capacity (Name Plate Rating)</t>
  </si>
  <si>
    <t>MW</t>
  </si>
  <si>
    <t>Length</t>
  </si>
  <si>
    <t>Mile</t>
  </si>
  <si>
    <t>Net Peak Demand on Plant</t>
  </si>
  <si>
    <t>Width</t>
  </si>
  <si>
    <t>Net Plant Capability</t>
  </si>
  <si>
    <t>Surface Area</t>
  </si>
  <si>
    <t>Square Mile</t>
  </si>
  <si>
    <t>Square Inches</t>
  </si>
  <si>
    <t>Plant Hours Connected to Load While Generating</t>
  </si>
  <si>
    <t>Hr</t>
  </si>
  <si>
    <t>Square mm</t>
  </si>
  <si>
    <t>Generation Excluding Plant Use</t>
  </si>
  <si>
    <t>MWh</t>
  </si>
  <si>
    <t>Energy Used for Pumping</t>
  </si>
  <si>
    <t>EVAPORATION EQUATION</t>
  </si>
  <si>
    <t>Net Output for Load</t>
  </si>
  <si>
    <t>Romanenko (1961)</t>
  </si>
  <si>
    <t>EV=[a*(b+TEMP)^2]*(c-HUM)</t>
  </si>
  <si>
    <t>a</t>
  </si>
  <si>
    <t>PLANT COSTS ($000)</t>
  </si>
  <si>
    <t>b</t>
  </si>
  <si>
    <t>Land and Land Rights</t>
  </si>
  <si>
    <t>c</t>
  </si>
  <si>
    <t>Structures &amp; Improvements</t>
  </si>
  <si>
    <t>Reservoirs &amp; Waterways</t>
  </si>
  <si>
    <t>Water Wheels, Turbines, and Generators</t>
  </si>
  <si>
    <t>Accessory Electric Equipment</t>
  </si>
  <si>
    <t>Roads, Railroads, and Bridges</t>
  </si>
  <si>
    <t>Asset Retirement Costs</t>
  </si>
  <si>
    <t>Fixed Charge Rate</t>
  </si>
  <si>
    <t>Annualized Revenue Requirement</t>
  </si>
  <si>
    <t>Converted to Hourly Revenue Requirement</t>
  </si>
  <si>
    <t>PRODUCTION EXPENSES ($000)</t>
  </si>
  <si>
    <t>Fixed Costs</t>
  </si>
  <si>
    <t>Operation</t>
  </si>
  <si>
    <t>Water for Power Expense (Regulatory Fees)</t>
  </si>
  <si>
    <t>Misc. Expenses</t>
  </si>
  <si>
    <t>Rents</t>
  </si>
  <si>
    <t>Annual Fixed Costs</t>
  </si>
  <si>
    <t>Converted to Hourly Fixed Costs</t>
  </si>
  <si>
    <t>Variable</t>
  </si>
  <si>
    <t>Electric Expenses</t>
  </si>
  <si>
    <t>Maintenance</t>
  </si>
  <si>
    <t>Annual Variable Costs</t>
  </si>
  <si>
    <t>Per unit of Power Sold/Used ($/MWh)</t>
  </si>
  <si>
    <t>NOAA WEATHER DATA FOR JUNE 2011</t>
  </si>
  <si>
    <t>MUSKEGON</t>
  </si>
  <si>
    <t>HOURLY PERCIPITATION</t>
  </si>
  <si>
    <t>DAYHR</t>
  </si>
  <si>
    <t>TEMP(F)</t>
  </si>
  <si>
    <t>HUM</t>
  </si>
  <si>
    <t>WIND</t>
  </si>
  <si>
    <t>DAY</t>
  </si>
  <si>
    <t>NODE</t>
  </si>
  <si>
    <t>TYPE</t>
  </si>
  <si>
    <t>VALUE</t>
  </si>
  <si>
    <t>CONS.LUDINGTN1</t>
  </si>
  <si>
    <t>Gennode</t>
  </si>
  <si>
    <t>https://en.wikipedia.org/wiki/Ludington_Pumped_Storage_Power_Plant</t>
  </si>
  <si>
    <t>max capacity:</t>
  </si>
  <si>
    <t>27 billion US gallons</t>
  </si>
  <si>
    <t>as of 2024-10-25</t>
  </si>
  <si>
    <t>Upper reservoir</t>
  </si>
  <si>
    <t>Total capacity</t>
  </si>
  <si>
    <r>
      <t>82,860 acre-feet (102,210,000 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)</t>
    </r>
  </si>
  <si>
    <t>Active capacity</t>
  </si>
  <si>
    <r>
      <t>52,171 acre-feet (64,352,000 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)</t>
    </r>
  </si>
  <si>
    <t>Inactive capacity</t>
  </si>
  <si>
    <r>
      <t>30,689 acre-feet (37,854,000 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)</t>
    </r>
  </si>
  <si>
    <t>Surface area</t>
  </si>
  <si>
    <t>842 acres (341 ha)</t>
  </si>
  <si>
    <t>Maximum length</t>
  </si>
  <si>
    <t>2.5 miles (4.0 km)</t>
  </si>
  <si>
    <t>Maximum width</t>
  </si>
  <si>
    <t>1 mile (1.6 km)</t>
  </si>
  <si>
    <t>Maximum water depth</t>
  </si>
  <si>
    <t>110 feet (34 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</si>
</sst>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_(* #,##0.00_);_(* \(#,##0.00\);_(* \-??_);_(@_)"/>
    <numFmt numFmtId="166" formatCode="_(* #,##0_);_(* \(#,##0\);_(* \-??_);_(@_)"/>
    <numFmt numFmtId="167" formatCode="0.0%"/>
  </numFmts>
  <fonts count="9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sz val="10"/>
      <color rgb="FF000000"/>
      <name val="Arial Unicode MS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3" tint="0.39997558519241921"/>
        <bgColor rgb="FFFFFF00"/>
      </patternFill>
    </fill>
    <fill>
      <patternFill patternType="solid">
        <fgColor rgb="FF87CEEB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165" fontId="6" fillId="0" borderId="0"/>
    <xf numFmtId="9" fontId="6" fillId="0" borderId="0"/>
    <xf numFmtId="0" fontId="1" fillId="0" borderId="0"/>
  </cellStyleXfs>
  <cellXfs count="45">
    <xf numFmtId="0" fontId="0" fillId="0" borderId="0" xfId="0"/>
    <xf numFmtId="0" fontId="0" fillId="0" borderId="0" xfId="3" applyFont="1"/>
    <xf numFmtId="0" fontId="2" fillId="0" borderId="0" xfId="3" applyFont="1"/>
    <xf numFmtId="0" fontId="3" fillId="0" borderId="0" xfId="3" applyFont="1"/>
    <xf numFmtId="0" fontId="0" fillId="0" borderId="0" xfId="3" applyFont="1"/>
    <xf numFmtId="0" fontId="0" fillId="0" borderId="0" xfId="3" applyFont="1" applyBorder="1"/>
    <xf numFmtId="14" fontId="0" fillId="0" borderId="0" xfId="3" applyNumberFormat="1" applyFont="1" applyBorder="1" applyAlignment="1">
      <alignment horizontal="center"/>
    </xf>
    <xf numFmtId="0" fontId="0" fillId="0" borderId="0" xfId="3" applyFont="1" applyAlignment="1">
      <alignment horizontal="center"/>
    </xf>
    <xf numFmtId="0" fontId="0" fillId="0" borderId="0" xfId="3" applyFont="1" applyBorder="1" applyAlignment="1">
      <alignment horizontal="center"/>
    </xf>
    <xf numFmtId="0" fontId="0" fillId="0" borderId="2" xfId="3" applyFont="1" applyBorder="1" applyAlignment="1">
      <alignment horizontal="center" wrapText="1"/>
    </xf>
    <xf numFmtId="0" fontId="0" fillId="0" borderId="0" xfId="3" applyFont="1" applyBorder="1" applyAlignment="1">
      <alignment horizontal="center" wrapText="1"/>
    </xf>
    <xf numFmtId="0" fontId="0" fillId="0" borderId="0" xfId="3" applyFont="1" applyAlignment="1">
      <alignment horizontal="center" wrapText="1"/>
    </xf>
    <xf numFmtId="0" fontId="0" fillId="0" borderId="3" xfId="3" applyFont="1" applyBorder="1" applyAlignment="1">
      <alignment horizontal="center" wrapText="1"/>
    </xf>
    <xf numFmtId="0" fontId="0" fillId="0" borderId="3" xfId="3" applyFont="1" applyBorder="1" applyAlignment="1">
      <alignment horizontal="center" wrapText="1"/>
    </xf>
    <xf numFmtId="0" fontId="0" fillId="2" borderId="4" xfId="3" applyFont="1" applyFill="1" applyBorder="1"/>
    <xf numFmtId="3" fontId="0" fillId="2" borderId="4" xfId="3" applyNumberFormat="1" applyFont="1" applyFill="1" applyBorder="1"/>
    <xf numFmtId="0" fontId="0" fillId="0" borderId="0" xfId="3" applyFont="1" applyBorder="1"/>
    <xf numFmtId="14" fontId="0" fillId="0" borderId="0" xfId="3" applyNumberFormat="1" applyFont="1"/>
    <xf numFmtId="164" fontId="0" fillId="0" borderId="0" xfId="3" applyNumberFormat="1" applyFont="1"/>
    <xf numFmtId="14" fontId="0" fillId="3" borderId="0" xfId="3" applyNumberFormat="1" applyFont="1" applyFill="1"/>
    <xf numFmtId="0" fontId="0" fillId="3" borderId="0" xfId="3" applyFont="1" applyFill="1"/>
    <xf numFmtId="0" fontId="2" fillId="0" borderId="0" xfId="0" applyFont="1"/>
    <xf numFmtId="0" fontId="4" fillId="0" borderId="0" xfId="0" applyFont="1" applyBorder="1"/>
    <xf numFmtId="0" fontId="0" fillId="0" borderId="0" xfId="0" applyFont="1" applyAlignment="1">
      <alignment horizontal="center"/>
    </xf>
    <xf numFmtId="0" fontId="4" fillId="0" borderId="0" xfId="0" applyFont="1"/>
    <xf numFmtId="166" fontId="0" fillId="0" borderId="0" xfId="1" applyNumberFormat="1" applyFont="1" applyBorder="1" applyAlignment="1" applyProtection="1"/>
    <xf numFmtId="2" fontId="0" fillId="0" borderId="0" xfId="0" applyNumberFormat="1"/>
    <xf numFmtId="166" fontId="0" fillId="0" borderId="0" xfId="0" applyNumberFormat="1"/>
    <xf numFmtId="166" fontId="0" fillId="0" borderId="5" xfId="1" applyNumberFormat="1" applyFont="1" applyBorder="1" applyAlignment="1" applyProtection="1"/>
    <xf numFmtId="165" fontId="0" fillId="0" borderId="0" xfId="0" applyNumberFormat="1"/>
    <xf numFmtId="0" fontId="4" fillId="0" borderId="0" xfId="0" applyFont="1"/>
    <xf numFmtId="0" fontId="0" fillId="0" borderId="0" xfId="0" applyFont="1"/>
    <xf numFmtId="0" fontId="3" fillId="0" borderId="0" xfId="0" applyFont="1"/>
    <xf numFmtId="167" fontId="0" fillId="0" borderId="5" xfId="2" applyNumberFormat="1" applyFont="1" applyBorder="1" applyAlignment="1" applyProtection="1"/>
    <xf numFmtId="165" fontId="0" fillId="0" borderId="0" xfId="1" applyFont="1" applyBorder="1" applyAlignment="1" applyProtection="1"/>
    <xf numFmtId="0" fontId="4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5" fillId="0" borderId="0" xfId="0" applyFont="1" applyAlignment="1">
      <alignment vertical="center"/>
    </xf>
    <xf numFmtId="0" fontId="0" fillId="0" borderId="2" xfId="3" applyFont="1" applyBorder="1" applyAlignment="1">
      <alignment horizontal="center"/>
    </xf>
    <xf numFmtId="14" fontId="0" fillId="4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Percent" xfId="2" builtinId="5"/>
    <cellStyle name="TableStyleLight1" xfId="3" xr:uid="{00000000-000B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39"/>
  <sheetViews>
    <sheetView showGridLines="0" tabSelected="1" zoomScaleNormal="100" workbookViewId="0">
      <selection activeCell="A7" sqref="A7"/>
    </sheetView>
  </sheetViews>
  <sheetFormatPr defaultRowHeight="14.4"/>
  <cols>
    <col min="1" max="1" width="13.77734375" style="1"/>
    <col min="2" max="2" width="9.5546875" style="1"/>
    <col min="3" max="3" width="13.77734375" style="1"/>
    <col min="4" max="4" width="14.33203125" style="1"/>
    <col min="5" max="5" width="11.88671875" style="1"/>
    <col min="6" max="6" width="13.44140625" style="1"/>
    <col min="7" max="7" width="7.5546875" style="1"/>
    <col min="8" max="8" width="9.21875" style="1"/>
    <col min="9" max="11" width="28.21875" style="1"/>
    <col min="12" max="1006" width="9.21875" style="1"/>
    <col min="1007" max="1025" width="9.21875"/>
  </cols>
  <sheetData>
    <row r="1" spans="1:1024" ht="18">
      <c r="A1" s="2" t="s">
        <v>0</v>
      </c>
      <c r="G1" s="1" t="s">
        <v>1</v>
      </c>
      <c r="J1" s="1" t="s">
        <v>109</v>
      </c>
    </row>
    <row r="2" spans="1:1024">
      <c r="A2" s="1" t="s">
        <v>2</v>
      </c>
      <c r="D2" s="1" t="s">
        <v>110</v>
      </c>
      <c r="G2" s="1" t="s">
        <v>3</v>
      </c>
    </row>
    <row r="3" spans="1:1024">
      <c r="A3" s="1">
        <v>27000</v>
      </c>
      <c r="B3" s="1" t="s">
        <v>4</v>
      </c>
      <c r="D3" t="s">
        <v>111</v>
      </c>
      <c r="G3" s="1" t="s">
        <v>5</v>
      </c>
    </row>
    <row r="4" spans="1:1024">
      <c r="A4" s="3" t="s">
        <v>6</v>
      </c>
    </row>
    <row r="5" spans="1:1024">
      <c r="A5" s="4">
        <v>1980</v>
      </c>
      <c r="B5" s="1" t="s">
        <v>4</v>
      </c>
    </row>
    <row r="6" spans="1:1024">
      <c r="A6" s="4"/>
    </row>
    <row r="7" spans="1:1024">
      <c r="A7" s="4"/>
    </row>
    <row r="8" spans="1:1024">
      <c r="A8" s="4"/>
    </row>
    <row r="9" spans="1:1024">
      <c r="A9" s="4"/>
    </row>
    <row r="11" spans="1:1024">
      <c r="A11" s="1" t="s">
        <v>7</v>
      </c>
    </row>
    <row r="12" spans="1:1024">
      <c r="A12" s="41">
        <v>40695</v>
      </c>
      <c r="F12" s="5"/>
    </row>
    <row r="13" spans="1:1024" s="7" customFormat="1">
      <c r="A13" s="6"/>
      <c r="E13" s="8"/>
      <c r="F13" s="8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5" spans="1:1024" s="11" customFormat="1">
      <c r="A15" s="9" t="s">
        <v>8</v>
      </c>
      <c r="B15" s="9" t="s">
        <v>9</v>
      </c>
      <c r="C15" s="9" t="s">
        <v>10</v>
      </c>
      <c r="D15" s="9" t="s">
        <v>11</v>
      </c>
      <c r="E15" s="9" t="s">
        <v>12</v>
      </c>
      <c r="F15" s="9" t="s">
        <v>13</v>
      </c>
      <c r="G15" s="10" t="s">
        <v>14</v>
      </c>
      <c r="H15" s="10"/>
      <c r="I15" s="10"/>
      <c r="J15" s="10"/>
      <c r="K15" s="10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1" customFormat="1">
      <c r="A16" s="10"/>
      <c r="B16" s="10"/>
      <c r="C16" s="10" t="s">
        <v>15</v>
      </c>
      <c r="D16" s="10" t="s">
        <v>16</v>
      </c>
      <c r="E16" s="12" t="s">
        <v>17</v>
      </c>
      <c r="F16" s="12" t="s">
        <v>17</v>
      </c>
      <c r="G16" s="13" t="s">
        <v>18</v>
      </c>
      <c r="H16" s="10"/>
      <c r="I16" s="10"/>
      <c r="J16" s="10"/>
      <c r="K16" s="10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1">
      <c r="A17" s="14" t="s">
        <v>19</v>
      </c>
      <c r="B17" s="14"/>
      <c r="C17" s="14">
        <v>0</v>
      </c>
      <c r="D17" s="14">
        <v>0</v>
      </c>
      <c r="E17" s="15">
        <v>0</v>
      </c>
      <c r="F17" s="15">
        <v>0</v>
      </c>
      <c r="G17" s="14">
        <v>0</v>
      </c>
      <c r="H17" s="16"/>
      <c r="I17" s="16"/>
      <c r="J17" s="16"/>
      <c r="K17" s="16"/>
    </row>
    <row r="18" spans="1:11">
      <c r="A18" s="17">
        <f>A12</f>
        <v>40695</v>
      </c>
      <c r="B18" s="1" t="s">
        <v>20</v>
      </c>
      <c r="C18" s="1">
        <f>VLOOKUP(A18&amp;B18,Weather!$C$8:$G$247,2,1)</f>
        <v>67</v>
      </c>
      <c r="D18" s="1">
        <f>VLOOKUP(A18&amp;B18,Weather!$C$8:$G$247,3,1)</f>
        <v>53</v>
      </c>
      <c r="E18" s="18">
        <f>SupportData!$F$16*((SupportData!$F$17+(C18-32)*5/9)^2)*(SupportData!$F$18-D18/100)*SupportData!$F$10*2.6417205235815E-07/1000000</f>
        <v>0</v>
      </c>
      <c r="F18" s="18">
        <f>INDEX(Weather!$J$8:$AG$37,MATCH(A18,Weather!$I$8:$I$37,0),MATCH(B18,Weather!$J$7:$AG$7,0))*SupportData!$F$9/231000000</f>
        <v>0</v>
      </c>
      <c r="G18" s="1">
        <f>INDEX(LMP!$E$2:$AB$31,MATCH(sheet1!A18,LMP!$A$2:$A$31,0),MATCH(B18,LMP!$E$1:$AB$1,0))</f>
        <v>16.54</v>
      </c>
    </row>
    <row r="19" spans="1:11">
      <c r="A19" s="17">
        <f t="shared" ref="A19:A41" si="0">A18</f>
        <v>40695</v>
      </c>
      <c r="B19" s="1" t="s">
        <v>21</v>
      </c>
      <c r="C19" s="1">
        <f>VLOOKUP(A19&amp;B19,Weather!$C$8:$G$247,2,1)</f>
        <v>67</v>
      </c>
      <c r="D19" s="1">
        <f>VLOOKUP(A19&amp;B19,Weather!$C$8:$G$247,3,1)</f>
        <v>53</v>
      </c>
      <c r="E19" s="18">
        <f>SupportData!$F$16*((SupportData!$F$17+(C19-32)*5/9)^2)*(SupportData!$F$18-D19/100)*SupportData!$F$10*2.6417205235815E-07/1000000</f>
        <v>0</v>
      </c>
      <c r="F19" s="18">
        <f>INDEX(Weather!$J$8:$AG$37,MATCH(A19,Weather!$I$8:$I$37,0),MATCH(B19,Weather!$J$7:$AG$7,0))*SupportData!$F$9/231000000</f>
        <v>0</v>
      </c>
      <c r="G19" s="1">
        <f>INDEX(LMP!$E$2:$AB$31,MATCH(sheet1!A19,LMP!$A$2:$A$31,0),MATCH(B19,LMP!$E$1:$AB$1,0))</f>
        <v>22.91</v>
      </c>
    </row>
    <row r="20" spans="1:11">
      <c r="A20" s="17">
        <f t="shared" si="0"/>
        <v>40695</v>
      </c>
      <c r="B20" s="1" t="s">
        <v>22</v>
      </c>
      <c r="C20" s="1">
        <f>VLOOKUP(A20&amp;B20,Weather!$C$8:$G$247,2,1)</f>
        <v>67</v>
      </c>
      <c r="D20" s="1">
        <f>VLOOKUP(A20&amp;B20,Weather!$C$8:$G$247,3,1)</f>
        <v>53</v>
      </c>
      <c r="E20" s="18">
        <f>SupportData!$F$16*((SupportData!$F$17+(C20-32)*5/9)^2)*(SupportData!$F$18-D20/100)*SupportData!$F$10*2.6417205235815E-07/1000000</f>
        <v>0</v>
      </c>
      <c r="F20" s="18">
        <f>INDEX(Weather!$J$8:$AG$37,MATCH(A20,Weather!$I$8:$I$37,0),MATCH(B20,Weather!$J$7:$AG$7,0))*SupportData!$F$9/231000000</f>
        <v>0</v>
      </c>
      <c r="G20" s="1">
        <f>INDEX(LMP!$E$2:$AB$31,MATCH(sheet1!A20,LMP!$A$2:$A$31,0),MATCH(B20,LMP!$E$1:$AB$1,0))</f>
        <v>25.58</v>
      </c>
    </row>
    <row r="21" spans="1:11">
      <c r="A21" s="17">
        <f t="shared" si="0"/>
        <v>40695</v>
      </c>
      <c r="B21" s="1" t="s">
        <v>23</v>
      </c>
      <c r="C21" s="1">
        <f>VLOOKUP(A21&amp;B21,Weather!$C$8:$G$247,2,1)</f>
        <v>60</v>
      </c>
      <c r="D21" s="1">
        <f>VLOOKUP(A21&amp;B21,Weather!$C$8:$G$247,3,1)</f>
        <v>58</v>
      </c>
      <c r="E21" s="18">
        <f>SupportData!$F$16*((SupportData!$F$17+(C21-32)*5/9)^2)*(SupportData!$F$18-D21/100)*SupportData!$F$10*2.6417205235815E-07/1000000</f>
        <v>0</v>
      </c>
      <c r="F21" s="18">
        <f>INDEX(Weather!$J$8:$AG$37,MATCH(A21,Weather!$I$8:$I$37,0),MATCH(B21,Weather!$J$7:$AG$7,0))*SupportData!$F$9/231000000</f>
        <v>0</v>
      </c>
      <c r="G21" s="1">
        <f>INDEX(LMP!$E$2:$AB$31,MATCH(sheet1!A21,LMP!$A$2:$A$31,0),MATCH(B21,LMP!$E$1:$AB$1,0))</f>
        <v>32.619999999999997</v>
      </c>
    </row>
    <row r="22" spans="1:11">
      <c r="A22" s="17">
        <f t="shared" si="0"/>
        <v>40695</v>
      </c>
      <c r="B22" s="1" t="s">
        <v>24</v>
      </c>
      <c r="C22" s="1">
        <f>VLOOKUP(A22&amp;B22,Weather!$C$8:$G$247,2,1)</f>
        <v>60</v>
      </c>
      <c r="D22" s="1">
        <f>VLOOKUP(A22&amp;B22,Weather!$C$8:$G$247,3,1)</f>
        <v>58</v>
      </c>
      <c r="E22" s="18">
        <f>SupportData!$F$16*((SupportData!$F$17+(C22-32)*5/9)^2)*(SupportData!$F$18-D22/100)*SupportData!$F$10*2.6417205235815E-07/1000000</f>
        <v>0</v>
      </c>
      <c r="F22" s="18">
        <f>INDEX(Weather!$J$8:$AG$37,MATCH(A22,Weather!$I$8:$I$37,0),MATCH(B22,Weather!$J$7:$AG$7,0))*SupportData!$F$9/231000000</f>
        <v>0</v>
      </c>
      <c r="G22" s="1">
        <f>INDEX(LMP!$E$2:$AB$31,MATCH(sheet1!A22,LMP!$A$2:$A$31,0),MATCH(B22,LMP!$E$1:$AB$1,0))</f>
        <v>28.56</v>
      </c>
    </row>
    <row r="23" spans="1:11">
      <c r="A23" s="17">
        <f t="shared" si="0"/>
        <v>40695</v>
      </c>
      <c r="B23" s="1" t="s">
        <v>25</v>
      </c>
      <c r="C23" s="1">
        <f>VLOOKUP(A23&amp;B23,Weather!$C$8:$G$247,2,1)</f>
        <v>60</v>
      </c>
      <c r="D23" s="1">
        <f>VLOOKUP(A23&amp;B23,Weather!$C$8:$G$247,3,1)</f>
        <v>58</v>
      </c>
      <c r="E23" s="18">
        <f>SupportData!$F$16*((SupportData!$F$17+(C23-32)*5/9)^2)*(SupportData!$F$18-D23/100)*SupportData!$F$10*2.6417205235815E-07/1000000</f>
        <v>0</v>
      </c>
      <c r="F23" s="18">
        <f>INDEX(Weather!$J$8:$AG$37,MATCH(A23,Weather!$I$8:$I$37,0),MATCH(B23,Weather!$J$7:$AG$7,0))*SupportData!$F$9/231000000</f>
        <v>0</v>
      </c>
      <c r="G23" s="1">
        <f>INDEX(LMP!$E$2:$AB$31,MATCH(sheet1!A23,LMP!$A$2:$A$31,0),MATCH(B23,LMP!$E$1:$AB$1,0))</f>
        <v>35.659999999999997</v>
      </c>
    </row>
    <row r="24" spans="1:11">
      <c r="A24" s="17">
        <f t="shared" si="0"/>
        <v>40695</v>
      </c>
      <c r="B24" s="1" t="s">
        <v>26</v>
      </c>
      <c r="C24" s="1">
        <f>VLOOKUP(A24&amp;B24,Weather!$C$8:$G$247,2,1)</f>
        <v>58</v>
      </c>
      <c r="D24" s="1">
        <f>VLOOKUP(A24&amp;B24,Weather!$C$8:$G$247,3,1)</f>
        <v>62</v>
      </c>
      <c r="E24" s="18">
        <f>SupportData!$F$16*((SupportData!$F$17+(C24-32)*5/9)^2)*(SupportData!$F$18-D24/100)*SupportData!$F$10*2.6417205235815E-07/1000000</f>
        <v>0</v>
      </c>
      <c r="F24" s="18">
        <f>INDEX(Weather!$J$8:$AG$37,MATCH(A24,Weather!$I$8:$I$37,0),MATCH(B24,Weather!$J$7:$AG$7,0))*SupportData!$F$9/231000000</f>
        <v>0</v>
      </c>
      <c r="G24" s="1">
        <f>INDEX(LMP!$E$2:$AB$31,MATCH(sheet1!A24,LMP!$A$2:$A$31,0),MATCH(B24,LMP!$E$1:$AB$1,0))</f>
        <v>65.849999999999994</v>
      </c>
    </row>
    <row r="25" spans="1:11">
      <c r="A25" s="17">
        <f t="shared" si="0"/>
        <v>40695</v>
      </c>
      <c r="B25" s="1" t="s">
        <v>27</v>
      </c>
      <c r="C25" s="1">
        <f>VLOOKUP(A25&amp;B25,Weather!$C$8:$G$247,2,1)</f>
        <v>58</v>
      </c>
      <c r="D25" s="1">
        <f>VLOOKUP(A25&amp;B25,Weather!$C$8:$G$247,3,1)</f>
        <v>62</v>
      </c>
      <c r="E25" s="18">
        <f>SupportData!$F$16*((SupportData!$F$17+(C25-32)*5/9)^2)*(SupportData!$F$18-D25/100)*SupportData!$F$10*2.6417205235815E-07/1000000</f>
        <v>0</v>
      </c>
      <c r="F25" s="18">
        <f>INDEX(Weather!$J$8:$AG$37,MATCH(A25,Weather!$I$8:$I$37,0),MATCH(B25,Weather!$J$7:$AG$7,0))*SupportData!$F$9/231000000</f>
        <v>0</v>
      </c>
      <c r="G25" s="1">
        <f>INDEX(LMP!$E$2:$AB$31,MATCH(sheet1!A25,LMP!$A$2:$A$31,0),MATCH(B25,LMP!$E$1:$AB$1,0))</f>
        <v>34.03</v>
      </c>
    </row>
    <row r="26" spans="1:11">
      <c r="A26" s="17">
        <f t="shared" si="0"/>
        <v>40695</v>
      </c>
      <c r="B26" s="1" t="s">
        <v>28</v>
      </c>
      <c r="C26" s="1">
        <f>VLOOKUP(A26&amp;B26,Weather!$C$8:$G$247,2,1)</f>
        <v>58</v>
      </c>
      <c r="D26" s="1">
        <f>VLOOKUP(A26&amp;B26,Weather!$C$8:$G$247,3,1)</f>
        <v>62</v>
      </c>
      <c r="E26" s="18">
        <f>SupportData!$F$16*((SupportData!$F$17+(C26-32)*5/9)^2)*(SupportData!$F$18-D26/100)*SupportData!$F$10*2.6417205235815E-07/1000000</f>
        <v>0</v>
      </c>
      <c r="F26" s="18">
        <f>INDEX(Weather!$J$8:$AG$37,MATCH(A26,Weather!$I$8:$I$37,0),MATCH(B26,Weather!$J$7:$AG$7,0))*SupportData!$F$9/231000000</f>
        <v>0</v>
      </c>
      <c r="G26" s="1">
        <f>INDEX(LMP!$E$2:$AB$31,MATCH(sheet1!A26,LMP!$A$2:$A$31,0),MATCH(B26,LMP!$E$1:$AB$1,0))</f>
        <v>33.08</v>
      </c>
    </row>
    <row r="27" spans="1:11">
      <c r="A27" s="17">
        <f t="shared" si="0"/>
        <v>40695</v>
      </c>
      <c r="B27" s="1" t="s">
        <v>29</v>
      </c>
      <c r="C27" s="1">
        <f>VLOOKUP(A27&amp;B27,Weather!$C$8:$G$247,2,1)</f>
        <v>64</v>
      </c>
      <c r="D27" s="1">
        <f>VLOOKUP(A27&amp;B27,Weather!$C$8:$G$247,3,1)</f>
        <v>52</v>
      </c>
      <c r="E27" s="18">
        <f>SupportData!$F$16*((SupportData!$F$17+(C27-32)*5/9)^2)*(SupportData!$F$18-D27/100)*SupportData!$F$10*2.6417205235815E-07/1000000</f>
        <v>0</v>
      </c>
      <c r="F27" s="18">
        <f>INDEX(Weather!$J$8:$AG$37,MATCH(A27,Weather!$I$8:$I$37,0),MATCH(B27,Weather!$J$7:$AG$7,0))*SupportData!$F$9/231000000</f>
        <v>0</v>
      </c>
      <c r="G27" s="1">
        <f>INDEX(LMP!$E$2:$AB$31,MATCH(sheet1!A27,LMP!$A$2:$A$31,0),MATCH(B27,LMP!$E$1:$AB$1,0))</f>
        <v>37.21</v>
      </c>
    </row>
    <row r="28" spans="1:11">
      <c r="A28" s="17">
        <f t="shared" si="0"/>
        <v>40695</v>
      </c>
      <c r="B28" s="1" t="s">
        <v>30</v>
      </c>
      <c r="C28" s="1">
        <f>VLOOKUP(A28&amp;B28,Weather!$C$8:$G$247,2,1)</f>
        <v>64</v>
      </c>
      <c r="D28" s="1">
        <f>VLOOKUP(A28&amp;B28,Weather!$C$8:$G$247,3,1)</f>
        <v>52</v>
      </c>
      <c r="E28" s="18">
        <f>SupportData!$F$16*((SupportData!$F$17+(C28-32)*5/9)^2)*(SupportData!$F$18-D28/100)*SupportData!$F$10*2.6417205235815E-07/1000000</f>
        <v>0</v>
      </c>
      <c r="F28" s="18">
        <f>INDEX(Weather!$J$8:$AG$37,MATCH(A28,Weather!$I$8:$I$37,0),MATCH(B28,Weather!$J$7:$AG$7,0))*SupportData!$F$9/231000000</f>
        <v>0</v>
      </c>
      <c r="G28" s="1">
        <f>INDEX(LMP!$E$2:$AB$31,MATCH(sheet1!A28,LMP!$A$2:$A$31,0),MATCH(B28,LMP!$E$1:$AB$1,0))</f>
        <v>34.51</v>
      </c>
    </row>
    <row r="29" spans="1:11">
      <c r="A29" s="17">
        <f t="shared" si="0"/>
        <v>40695</v>
      </c>
      <c r="B29" s="1" t="s">
        <v>31</v>
      </c>
      <c r="C29" s="1">
        <f>VLOOKUP(A29&amp;B29,Weather!$C$8:$G$247,2,1)</f>
        <v>64</v>
      </c>
      <c r="D29" s="1">
        <f>VLOOKUP(A29&amp;B29,Weather!$C$8:$G$247,3,1)</f>
        <v>52</v>
      </c>
      <c r="E29" s="18">
        <f>SupportData!$F$16*((SupportData!$F$17+(C29-32)*5/9)^2)*(SupportData!$F$18-D29/100)*SupportData!$F$10*2.6417205235815E-07/1000000</f>
        <v>0</v>
      </c>
      <c r="F29" s="18">
        <f>INDEX(Weather!$J$8:$AG$37,MATCH(A29,Weather!$I$8:$I$37,0),MATCH(B29,Weather!$J$7:$AG$7,0))*SupportData!$F$9/231000000</f>
        <v>0</v>
      </c>
      <c r="G29" s="1">
        <f>INDEX(LMP!$E$2:$AB$31,MATCH(sheet1!A29,LMP!$A$2:$A$31,0),MATCH(B29,LMP!$E$1:$AB$1,0))</f>
        <v>41.58</v>
      </c>
    </row>
    <row r="30" spans="1:11">
      <c r="A30" s="17">
        <f t="shared" si="0"/>
        <v>40695</v>
      </c>
      <c r="B30" s="1" t="s">
        <v>32</v>
      </c>
      <c r="C30" s="1">
        <f>VLOOKUP(A30&amp;B30,Weather!$C$8:$G$247,2,1)</f>
        <v>67</v>
      </c>
      <c r="D30" s="1">
        <f>VLOOKUP(A30&amp;B30,Weather!$C$8:$G$247,3,1)</f>
        <v>49</v>
      </c>
      <c r="E30" s="18">
        <f>SupportData!$F$16*((SupportData!$F$17+(C30-32)*5/9)^2)*(SupportData!$F$18-D30/100)*SupportData!$F$10*2.6417205235815E-07/1000000</f>
        <v>0</v>
      </c>
      <c r="F30" s="18">
        <f>INDEX(Weather!$J$8:$AG$37,MATCH(A30,Weather!$I$8:$I$37,0),MATCH(B30,Weather!$J$7:$AG$7,0))*SupportData!$F$9/231000000</f>
        <v>0</v>
      </c>
      <c r="G30" s="1">
        <f>INDEX(LMP!$E$2:$AB$31,MATCH(sheet1!A30,LMP!$A$2:$A$31,0),MATCH(B30,LMP!$E$1:$AB$1,0))</f>
        <v>23.56</v>
      </c>
    </row>
    <row r="31" spans="1:11">
      <c r="A31" s="17">
        <f t="shared" si="0"/>
        <v>40695</v>
      </c>
      <c r="B31" s="1" t="s">
        <v>33</v>
      </c>
      <c r="C31" s="1">
        <f>VLOOKUP(A31&amp;B31,Weather!$C$8:$G$247,2,1)</f>
        <v>67</v>
      </c>
      <c r="D31" s="1">
        <f>VLOOKUP(A31&amp;B31,Weather!$C$8:$G$247,3,1)</f>
        <v>49</v>
      </c>
      <c r="E31" s="18">
        <f>SupportData!$F$16*((SupportData!$F$17+(C31-32)*5/9)^2)*(SupportData!$F$18-D31/100)*SupportData!$F$10*2.6417205235815E-07/1000000</f>
        <v>0</v>
      </c>
      <c r="F31" s="18">
        <f>INDEX(Weather!$J$8:$AG$37,MATCH(A31,Weather!$I$8:$I$37,0),MATCH(B31,Weather!$J$7:$AG$7,0))*SupportData!$F$9/231000000</f>
        <v>0</v>
      </c>
      <c r="G31" s="1">
        <f>INDEX(LMP!$E$2:$AB$31,MATCH(sheet1!A31,LMP!$A$2:$A$31,0),MATCH(B31,LMP!$E$1:$AB$1,0))</f>
        <v>37.69</v>
      </c>
    </row>
    <row r="32" spans="1:11">
      <c r="A32" s="17">
        <f t="shared" si="0"/>
        <v>40695</v>
      </c>
      <c r="B32" s="1" t="s">
        <v>34</v>
      </c>
      <c r="C32" s="1">
        <f>VLOOKUP(A32&amp;B32,Weather!$C$8:$G$247,2,1)</f>
        <v>67</v>
      </c>
      <c r="D32" s="1">
        <f>VLOOKUP(A32&amp;B32,Weather!$C$8:$G$247,3,1)</f>
        <v>49</v>
      </c>
      <c r="E32" s="18">
        <f>SupportData!$F$16*((SupportData!$F$17+(C32-32)*5/9)^2)*(SupportData!$F$18-D32/100)*SupportData!$F$10*2.6417205235815E-07/1000000</f>
        <v>0</v>
      </c>
      <c r="F32" s="18">
        <f>INDEX(Weather!$J$8:$AG$37,MATCH(A32,Weather!$I$8:$I$37,0),MATCH(B32,Weather!$J$7:$AG$7,0))*SupportData!$F$9/231000000</f>
        <v>0</v>
      </c>
      <c r="G32" s="1">
        <f>INDEX(LMP!$E$2:$AB$31,MATCH(sheet1!A32,LMP!$A$2:$A$31,0),MATCH(B32,LMP!$E$1:$AB$1,0))</f>
        <v>45.55</v>
      </c>
    </row>
    <row r="33" spans="1:7">
      <c r="A33" s="17">
        <f t="shared" si="0"/>
        <v>40695</v>
      </c>
      <c r="B33" s="1" t="s">
        <v>35</v>
      </c>
      <c r="C33" s="1">
        <f>VLOOKUP(A33&amp;B33,Weather!$C$8:$G$247,2,1)</f>
        <v>71</v>
      </c>
      <c r="D33" s="1">
        <f>VLOOKUP(A33&amp;B33,Weather!$C$8:$G$247,3,1)</f>
        <v>33</v>
      </c>
      <c r="E33" s="18">
        <f>SupportData!$F$16*((SupportData!$F$17+(C33-32)*5/9)^2)*(SupportData!$F$18-D33/100)*SupportData!$F$10*2.6417205235815E-07/1000000</f>
        <v>0</v>
      </c>
      <c r="F33" s="18">
        <f>INDEX(Weather!$J$8:$AG$37,MATCH(A33,Weather!$I$8:$I$37,0),MATCH(B33,Weather!$J$7:$AG$7,0))*SupportData!$F$9/231000000</f>
        <v>0</v>
      </c>
      <c r="G33" s="1">
        <f>INDEX(LMP!$E$2:$AB$31,MATCH(sheet1!A33,LMP!$A$2:$A$31,0),MATCH(B33,LMP!$E$1:$AB$1,0))</f>
        <v>31.05</v>
      </c>
    </row>
    <row r="34" spans="1:7">
      <c r="A34" s="17">
        <f t="shared" si="0"/>
        <v>40695</v>
      </c>
      <c r="B34" s="1" t="s">
        <v>36</v>
      </c>
      <c r="C34" s="1">
        <f>VLOOKUP(A34&amp;B34,Weather!$C$8:$G$247,2,1)</f>
        <v>71</v>
      </c>
      <c r="D34" s="1">
        <f>VLOOKUP(A34&amp;B34,Weather!$C$8:$G$247,3,1)</f>
        <v>33</v>
      </c>
      <c r="E34" s="18">
        <f>SupportData!$F$16*((SupportData!$F$17+(C34-32)*5/9)^2)*(SupportData!$F$18-D34/100)*SupportData!$F$10*2.6417205235815E-07/1000000</f>
        <v>0</v>
      </c>
      <c r="F34" s="18">
        <f>INDEX(Weather!$J$8:$AG$37,MATCH(A34,Weather!$I$8:$I$37,0),MATCH(B34,Weather!$J$7:$AG$7,0))*SupportData!$F$9/231000000</f>
        <v>0</v>
      </c>
      <c r="G34" s="1">
        <f>INDEX(LMP!$E$2:$AB$31,MATCH(sheet1!A34,LMP!$A$2:$A$31,0),MATCH(B34,LMP!$E$1:$AB$1,0))</f>
        <v>34.28</v>
      </c>
    </row>
    <row r="35" spans="1:7">
      <c r="A35" s="17">
        <f t="shared" si="0"/>
        <v>40695</v>
      </c>
      <c r="B35" s="1" t="s">
        <v>37</v>
      </c>
      <c r="C35" s="1">
        <f>VLOOKUP(A35&amp;B35,Weather!$C$8:$G$247,2,1)</f>
        <v>71</v>
      </c>
      <c r="D35" s="1">
        <f>VLOOKUP(A35&amp;B35,Weather!$C$8:$G$247,3,1)</f>
        <v>33</v>
      </c>
      <c r="E35" s="18">
        <f>SupportData!$F$16*((SupportData!$F$17+(C35-32)*5/9)^2)*(SupportData!$F$18-D35/100)*SupportData!$F$10*2.6417205235815E-07/1000000</f>
        <v>0</v>
      </c>
      <c r="F35" s="18">
        <f>INDEX(Weather!$J$8:$AG$37,MATCH(A35,Weather!$I$8:$I$37,0),MATCH(B35,Weather!$J$7:$AG$7,0))*SupportData!$F$9/231000000</f>
        <v>0</v>
      </c>
      <c r="G35" s="1">
        <f>INDEX(LMP!$E$2:$AB$31,MATCH(sheet1!A35,LMP!$A$2:$A$31,0),MATCH(B35,LMP!$E$1:$AB$1,0))</f>
        <v>35.99</v>
      </c>
    </row>
    <row r="36" spans="1:7">
      <c r="A36" s="17">
        <f t="shared" si="0"/>
        <v>40695</v>
      </c>
      <c r="B36" s="1" t="s">
        <v>38</v>
      </c>
      <c r="C36" s="1">
        <f>VLOOKUP(A36&amp;B36,Weather!$C$8:$G$247,2,1)</f>
        <v>67</v>
      </c>
      <c r="D36" s="1">
        <f>VLOOKUP(A36&amp;B36,Weather!$C$8:$G$247,3,1)</f>
        <v>39</v>
      </c>
      <c r="E36" s="18">
        <f>SupportData!$F$16*((SupportData!$F$17+(C36-32)*5/9)^2)*(SupportData!$F$18-D36/100)*SupportData!$F$10*2.6417205235815E-07/1000000</f>
        <v>0</v>
      </c>
      <c r="F36" s="18">
        <f>INDEX(Weather!$J$8:$AG$37,MATCH(A36,Weather!$I$8:$I$37,0),MATCH(B36,Weather!$J$7:$AG$7,0))*SupportData!$F$9/231000000</f>
        <v>0</v>
      </c>
      <c r="G36" s="1">
        <f>INDEX(LMP!$E$2:$AB$31,MATCH(sheet1!A36,LMP!$A$2:$A$31,0),MATCH(B36,LMP!$E$1:$AB$1,0))</f>
        <v>32.75</v>
      </c>
    </row>
    <row r="37" spans="1:7">
      <c r="A37" s="17">
        <f t="shared" si="0"/>
        <v>40695</v>
      </c>
      <c r="B37" s="1" t="s">
        <v>39</v>
      </c>
      <c r="C37" s="1">
        <f>VLOOKUP(A37&amp;B37,Weather!$C$8:$G$247,2,1)</f>
        <v>67</v>
      </c>
      <c r="D37" s="1">
        <f>VLOOKUP(A37&amp;B37,Weather!$C$8:$G$247,3,1)</f>
        <v>39</v>
      </c>
      <c r="E37" s="18">
        <f>SupportData!$F$16*((SupportData!$F$17+(C37-32)*5/9)^2)*(SupportData!$F$18-D37/100)*SupportData!$F$10*2.6417205235815E-07/1000000</f>
        <v>0</v>
      </c>
      <c r="F37" s="18">
        <f>INDEX(Weather!$J$8:$AG$37,MATCH(A37,Weather!$I$8:$I$37,0),MATCH(B37,Weather!$J$7:$AG$7,0))*SupportData!$F$9/231000000</f>
        <v>0</v>
      </c>
      <c r="G37" s="1">
        <f>INDEX(LMP!$E$2:$AB$31,MATCH(sheet1!A37,LMP!$A$2:$A$31,0),MATCH(B37,LMP!$E$1:$AB$1,0))</f>
        <v>30.67</v>
      </c>
    </row>
    <row r="38" spans="1:7">
      <c r="A38" s="17">
        <f t="shared" si="0"/>
        <v>40695</v>
      </c>
      <c r="B38" s="1" t="s">
        <v>40</v>
      </c>
      <c r="C38" s="1">
        <f>VLOOKUP(A38&amp;B38,Weather!$C$8:$G$247,2,1)</f>
        <v>67</v>
      </c>
      <c r="D38" s="1">
        <f>VLOOKUP(A38&amp;B38,Weather!$C$8:$G$247,3,1)</f>
        <v>39</v>
      </c>
      <c r="E38" s="18">
        <f>SupportData!$F$16*((SupportData!$F$17+(C38-32)*5/9)^2)*(SupportData!$F$18-D38/100)*SupportData!$F$10*2.6417205235815E-07/1000000</f>
        <v>0</v>
      </c>
      <c r="F38" s="18">
        <f>INDEX(Weather!$J$8:$AG$37,MATCH(A38,Weather!$I$8:$I$37,0),MATCH(B38,Weather!$J$7:$AG$7,0))*SupportData!$F$9/231000000</f>
        <v>0</v>
      </c>
      <c r="G38" s="1">
        <f>INDEX(LMP!$E$2:$AB$31,MATCH(sheet1!A38,LMP!$A$2:$A$31,0),MATCH(B38,LMP!$E$1:$AB$1,0))</f>
        <v>33.35</v>
      </c>
    </row>
    <row r="39" spans="1:7">
      <c r="A39" s="17">
        <f t="shared" si="0"/>
        <v>40695</v>
      </c>
      <c r="B39" s="1" t="s">
        <v>41</v>
      </c>
      <c r="C39" s="1">
        <f>VLOOKUP(A39&amp;B39,Weather!$C$8:$G$247,2,1)</f>
        <v>60</v>
      </c>
      <c r="D39" s="1">
        <f>VLOOKUP(A39&amp;B39,Weather!$C$8:$G$247,3,1)</f>
        <v>52</v>
      </c>
      <c r="E39" s="18">
        <f>SupportData!$F$16*((SupportData!$F$17+(C39-32)*5/9)^2)*(SupportData!$F$18-D39/100)*SupportData!$F$10*2.6417205235815E-07/1000000</f>
        <v>0</v>
      </c>
      <c r="F39" s="18">
        <f>INDEX(Weather!$J$8:$AG$37,MATCH(A39,Weather!$I$8:$I$37,0),MATCH(B39,Weather!$J$7:$AG$7,0))*SupportData!$F$9/231000000</f>
        <v>0</v>
      </c>
      <c r="G39" s="1">
        <f>INDEX(LMP!$E$2:$AB$31,MATCH(sheet1!A39,LMP!$A$2:$A$31,0),MATCH(B39,LMP!$E$1:$AB$1,0))</f>
        <v>27.45</v>
      </c>
    </row>
    <row r="40" spans="1:7">
      <c r="A40" s="17">
        <f t="shared" si="0"/>
        <v>40695</v>
      </c>
      <c r="B40" s="1" t="s">
        <v>42</v>
      </c>
      <c r="C40" s="1">
        <f>VLOOKUP(A40&amp;B40,Weather!$C$8:$G$247,2,1)</f>
        <v>60</v>
      </c>
      <c r="D40" s="1">
        <f>VLOOKUP(A40&amp;B40,Weather!$C$8:$G$247,3,1)</f>
        <v>52</v>
      </c>
      <c r="E40" s="18">
        <f>SupportData!$F$16*((SupportData!$F$17+(C40-32)*5/9)^2)*(SupportData!$F$18-D40/100)*SupportData!$F$10*2.6417205235815E-07/1000000</f>
        <v>0</v>
      </c>
      <c r="F40" s="18">
        <f>INDEX(Weather!$J$8:$AG$37,MATCH(A40,Weather!$I$8:$I$37,0),MATCH(B40,Weather!$J$7:$AG$7,0))*SupportData!$F$9/231000000</f>
        <v>0</v>
      </c>
      <c r="G40" s="1">
        <f>INDEX(LMP!$E$2:$AB$31,MATCH(sheet1!A40,LMP!$A$2:$A$31,0),MATCH(B40,LMP!$E$1:$AB$1,0))</f>
        <v>27.58</v>
      </c>
    </row>
    <row r="41" spans="1:7">
      <c r="A41" s="17">
        <f t="shared" si="0"/>
        <v>40695</v>
      </c>
      <c r="B41" s="1" t="s">
        <v>43</v>
      </c>
      <c r="C41" s="1">
        <f>VLOOKUP(A41&amp;B41,Weather!$C$8:$G$247,2,1)</f>
        <v>60</v>
      </c>
      <c r="D41" s="1">
        <f>VLOOKUP(A41&amp;B41,Weather!$C$8:$G$247,3,1)</f>
        <v>52</v>
      </c>
      <c r="E41" s="18">
        <f>SupportData!$F$16*((SupportData!$F$17+(C41-32)*5/9)^2)*(SupportData!$F$18-D41/100)*SupportData!$F$10*2.6417205235815E-07/1000000</f>
        <v>0</v>
      </c>
      <c r="F41" s="18">
        <f>INDEX(Weather!$J$8:$AG$37,MATCH(A41,Weather!$I$8:$I$37,0),MATCH(B41,Weather!$J$7:$AG$7,0))*SupportData!$F$9/231000000</f>
        <v>0</v>
      </c>
      <c r="G41" s="1">
        <f>INDEX(LMP!$E$2:$AB$31,MATCH(sheet1!A41,LMP!$A$2:$A$31,0),MATCH(B41,LMP!$E$1:$AB$1,0))</f>
        <v>18.98</v>
      </c>
    </row>
    <row r="42" spans="1:7">
      <c r="A42" s="17">
        <f t="shared" ref="A42:A105" si="1">DATE(YEAR(A18),MONTH(A18),DAY(A18)+1)</f>
        <v>40696</v>
      </c>
      <c r="B42" s="1" t="str">
        <f t="shared" ref="B42:B105" si="2">B18</f>
        <v>HE01</v>
      </c>
      <c r="C42" s="1">
        <f>VLOOKUP(A42&amp;B42,Weather!$C$8:$G$247,2,1)</f>
        <v>59</v>
      </c>
      <c r="D42" s="1">
        <f>VLOOKUP(A42&amp;B42,Weather!$C$8:$G$247,3,1)</f>
        <v>54</v>
      </c>
      <c r="E42" s="18">
        <f>SupportData!$F$16*((SupportData!$F$17+(C42-32)*5/9)^2)*(SupportData!$F$18-D42/100)*SupportData!$F$10*2.6417205235815E-07/1000000</f>
        <v>0</v>
      </c>
      <c r="F42" s="18">
        <f>INDEX(Weather!$J$8:$AG$37,MATCH(A42,Weather!$I$8:$I$37,0),MATCH(B42,Weather!$J$7:$AG$7,0))*SupportData!$F$9/231000000</f>
        <v>0</v>
      </c>
      <c r="G42" s="1">
        <f>INDEX(LMP!$E$2:$AB$31,MATCH(sheet1!A42,LMP!$A$2:$A$31,0),MATCH(B42,LMP!$E$1:$AB$1,0))</f>
        <v>18.16</v>
      </c>
    </row>
    <row r="43" spans="1:7">
      <c r="A43" s="17">
        <f t="shared" si="1"/>
        <v>40696</v>
      </c>
      <c r="B43" s="1" t="str">
        <f t="shared" si="2"/>
        <v>HE02</v>
      </c>
      <c r="C43" s="1">
        <f>VLOOKUP(A43&amp;B43,Weather!$C$8:$G$247,2,1)</f>
        <v>59</v>
      </c>
      <c r="D43" s="1">
        <f>VLOOKUP(A43&amp;B43,Weather!$C$8:$G$247,3,1)</f>
        <v>54</v>
      </c>
      <c r="E43" s="18">
        <f>SupportData!$F$16*((SupportData!$F$17+(C43-32)*5/9)^2)*(SupportData!$F$18-D43/100)*SupportData!$F$10*2.6417205235815E-07/1000000</f>
        <v>0</v>
      </c>
      <c r="F43" s="18">
        <f>INDEX(Weather!$J$8:$AG$37,MATCH(A43,Weather!$I$8:$I$37,0),MATCH(B43,Weather!$J$7:$AG$7,0))*SupportData!$F$9/231000000</f>
        <v>0</v>
      </c>
      <c r="G43" s="1">
        <f>INDEX(LMP!$E$2:$AB$31,MATCH(sheet1!A43,LMP!$A$2:$A$31,0),MATCH(B43,LMP!$E$1:$AB$1,0))</f>
        <v>17.41</v>
      </c>
    </row>
    <row r="44" spans="1:7">
      <c r="A44" s="17">
        <f t="shared" si="1"/>
        <v>40696</v>
      </c>
      <c r="B44" s="1" t="str">
        <f t="shared" si="2"/>
        <v>HE03</v>
      </c>
      <c r="C44" s="1">
        <f>VLOOKUP(A44&amp;B44,Weather!$C$8:$G$247,2,1)</f>
        <v>59</v>
      </c>
      <c r="D44" s="1">
        <f>VLOOKUP(A44&amp;B44,Weather!$C$8:$G$247,3,1)</f>
        <v>54</v>
      </c>
      <c r="E44" s="18">
        <f>SupportData!$F$16*((SupportData!$F$17+(C44-32)*5/9)^2)*(SupportData!$F$18-D44/100)*SupportData!$F$10*2.6417205235815E-07/1000000</f>
        <v>0</v>
      </c>
      <c r="F44" s="18">
        <f>INDEX(Weather!$J$8:$AG$37,MATCH(A44,Weather!$I$8:$I$37,0),MATCH(B44,Weather!$J$7:$AG$7,0))*SupportData!$F$9/231000000</f>
        <v>0</v>
      </c>
      <c r="G44" s="1">
        <f>INDEX(LMP!$E$2:$AB$31,MATCH(sheet1!A44,LMP!$A$2:$A$31,0),MATCH(B44,LMP!$E$1:$AB$1,0))</f>
        <v>11.41</v>
      </c>
    </row>
    <row r="45" spans="1:7">
      <c r="A45" s="17">
        <f t="shared" si="1"/>
        <v>40696</v>
      </c>
      <c r="B45" s="1" t="str">
        <f t="shared" si="2"/>
        <v>HE04</v>
      </c>
      <c r="C45" s="1">
        <f>VLOOKUP(A45&amp;B45,Weather!$C$8:$G$247,2,1)</f>
        <v>53</v>
      </c>
      <c r="D45" s="1">
        <f>VLOOKUP(A45&amp;B45,Weather!$C$8:$G$247,3,1)</f>
        <v>64</v>
      </c>
      <c r="E45" s="18">
        <f>SupportData!$F$16*((SupportData!$F$17+(C45-32)*5/9)^2)*(SupportData!$F$18-D45/100)*SupportData!$F$10*2.6417205235815E-07/1000000</f>
        <v>0</v>
      </c>
      <c r="F45" s="18">
        <f>INDEX(Weather!$J$8:$AG$37,MATCH(A45,Weather!$I$8:$I$37,0),MATCH(B45,Weather!$J$7:$AG$7,0))*SupportData!$F$9/231000000</f>
        <v>0</v>
      </c>
      <c r="G45" s="1">
        <f>INDEX(LMP!$E$2:$AB$31,MATCH(sheet1!A45,LMP!$A$2:$A$31,0),MATCH(B45,LMP!$E$1:$AB$1,0))</f>
        <v>10.59</v>
      </c>
    </row>
    <row r="46" spans="1:7">
      <c r="A46" s="17">
        <f t="shared" si="1"/>
        <v>40696</v>
      </c>
      <c r="B46" s="1" t="str">
        <f t="shared" si="2"/>
        <v>HE05</v>
      </c>
      <c r="C46" s="1">
        <f>VLOOKUP(A46&amp;B46,Weather!$C$8:$G$247,2,1)</f>
        <v>53</v>
      </c>
      <c r="D46" s="1">
        <f>VLOOKUP(A46&amp;B46,Weather!$C$8:$G$247,3,1)</f>
        <v>64</v>
      </c>
      <c r="E46" s="18">
        <f>SupportData!$F$16*((SupportData!$F$17+(C46-32)*5/9)^2)*(SupportData!$F$18-D46/100)*SupportData!$F$10*2.6417205235815E-07/1000000</f>
        <v>0</v>
      </c>
      <c r="F46" s="18">
        <f>INDEX(Weather!$J$8:$AG$37,MATCH(A46,Weather!$I$8:$I$37,0),MATCH(B46,Weather!$J$7:$AG$7,0))*SupportData!$F$9/231000000</f>
        <v>0</v>
      </c>
      <c r="G46" s="1">
        <f>INDEX(LMP!$E$2:$AB$31,MATCH(sheet1!A46,LMP!$A$2:$A$31,0),MATCH(B46,LMP!$E$1:$AB$1,0))</f>
        <v>12.42</v>
      </c>
    </row>
    <row r="47" spans="1:7">
      <c r="A47" s="17">
        <f t="shared" si="1"/>
        <v>40696</v>
      </c>
      <c r="B47" s="1" t="str">
        <f t="shared" si="2"/>
        <v>HE06</v>
      </c>
      <c r="C47" s="1">
        <f>VLOOKUP(A47&amp;B47,Weather!$C$8:$G$247,2,1)</f>
        <v>53</v>
      </c>
      <c r="D47" s="1">
        <f>VLOOKUP(A47&amp;B47,Weather!$C$8:$G$247,3,1)</f>
        <v>64</v>
      </c>
      <c r="E47" s="18">
        <f>SupportData!$F$16*((SupportData!$F$17+(C47-32)*5/9)^2)*(SupportData!$F$18-D47/100)*SupportData!$F$10*2.6417205235815E-07/1000000</f>
        <v>0</v>
      </c>
      <c r="F47" s="18">
        <f>INDEX(Weather!$J$8:$AG$37,MATCH(A47,Weather!$I$8:$I$37,0),MATCH(B47,Weather!$J$7:$AG$7,0))*SupportData!$F$9/231000000</f>
        <v>0</v>
      </c>
      <c r="G47" s="1">
        <f>INDEX(LMP!$E$2:$AB$31,MATCH(sheet1!A47,LMP!$A$2:$A$31,0),MATCH(B47,LMP!$E$1:$AB$1,0))</f>
        <v>15.57</v>
      </c>
    </row>
    <row r="48" spans="1:7">
      <c r="A48" s="17">
        <f t="shared" si="1"/>
        <v>40696</v>
      </c>
      <c r="B48" s="1" t="str">
        <f t="shared" si="2"/>
        <v>HE07</v>
      </c>
      <c r="C48" s="1">
        <f>VLOOKUP(A48&amp;B48,Weather!$C$8:$G$247,2,1)</f>
        <v>54</v>
      </c>
      <c r="D48" s="1">
        <f>VLOOKUP(A48&amp;B48,Weather!$C$8:$G$247,3,1)</f>
        <v>57</v>
      </c>
      <c r="E48" s="18">
        <f>SupportData!$F$16*((SupportData!$F$17+(C48-32)*5/9)^2)*(SupportData!$F$18-D48/100)*SupportData!$F$10*2.6417205235815E-07/1000000</f>
        <v>0</v>
      </c>
      <c r="F48" s="18">
        <f>INDEX(Weather!$J$8:$AG$37,MATCH(A48,Weather!$I$8:$I$37,0),MATCH(B48,Weather!$J$7:$AG$7,0))*SupportData!$F$9/231000000</f>
        <v>0</v>
      </c>
      <c r="G48" s="1">
        <f>INDEX(LMP!$E$2:$AB$31,MATCH(sheet1!A48,LMP!$A$2:$A$31,0),MATCH(B48,LMP!$E$1:$AB$1,0))</f>
        <v>31.23</v>
      </c>
    </row>
    <row r="49" spans="1:7">
      <c r="A49" s="17">
        <f t="shared" si="1"/>
        <v>40696</v>
      </c>
      <c r="B49" s="1" t="str">
        <f t="shared" si="2"/>
        <v>HE08</v>
      </c>
      <c r="C49" s="1">
        <f>VLOOKUP(A49&amp;B49,Weather!$C$8:$G$247,2,1)</f>
        <v>54</v>
      </c>
      <c r="D49" s="1">
        <f>VLOOKUP(A49&amp;B49,Weather!$C$8:$G$247,3,1)</f>
        <v>57</v>
      </c>
      <c r="E49" s="18">
        <f>SupportData!$F$16*((SupportData!$F$17+(C49-32)*5/9)^2)*(SupportData!$F$18-D49/100)*SupportData!$F$10*2.6417205235815E-07/1000000</f>
        <v>0</v>
      </c>
      <c r="F49" s="18">
        <f>INDEX(Weather!$J$8:$AG$37,MATCH(A49,Weather!$I$8:$I$37,0),MATCH(B49,Weather!$J$7:$AG$7,0))*SupportData!$F$9/231000000</f>
        <v>0</v>
      </c>
      <c r="G49" s="1">
        <f>INDEX(LMP!$E$2:$AB$31,MATCH(sheet1!A49,LMP!$A$2:$A$31,0),MATCH(B49,LMP!$E$1:$AB$1,0))</f>
        <v>23.23</v>
      </c>
    </row>
    <row r="50" spans="1:7">
      <c r="A50" s="17">
        <f t="shared" si="1"/>
        <v>40696</v>
      </c>
      <c r="B50" s="1" t="str">
        <f t="shared" si="2"/>
        <v>HE09</v>
      </c>
      <c r="C50" s="1">
        <f>VLOOKUP(A50&amp;B50,Weather!$C$8:$G$247,2,1)</f>
        <v>54</v>
      </c>
      <c r="D50" s="1">
        <f>VLOOKUP(A50&amp;B50,Weather!$C$8:$G$247,3,1)</f>
        <v>57</v>
      </c>
      <c r="E50" s="18">
        <f>SupportData!$F$16*((SupportData!$F$17+(C50-32)*5/9)^2)*(SupportData!$F$18-D50/100)*SupportData!$F$10*2.6417205235815E-07/1000000</f>
        <v>0</v>
      </c>
      <c r="F50" s="18">
        <f>INDEX(Weather!$J$8:$AG$37,MATCH(A50,Weather!$I$8:$I$37,0),MATCH(B50,Weather!$J$7:$AG$7,0))*SupportData!$F$9/231000000</f>
        <v>0</v>
      </c>
      <c r="G50" s="1">
        <f>INDEX(LMP!$E$2:$AB$31,MATCH(sheet1!A50,LMP!$A$2:$A$31,0),MATCH(B50,LMP!$E$1:$AB$1,0))</f>
        <v>23.42</v>
      </c>
    </row>
    <row r="51" spans="1:7">
      <c r="A51" s="17">
        <f t="shared" si="1"/>
        <v>40696</v>
      </c>
      <c r="B51" s="1" t="str">
        <f t="shared" si="2"/>
        <v>HE10</v>
      </c>
      <c r="C51" s="1">
        <f>VLOOKUP(A51&amp;B51,Weather!$C$8:$G$247,2,1)</f>
        <v>61</v>
      </c>
      <c r="D51" s="1">
        <f>VLOOKUP(A51&amp;B51,Weather!$C$8:$G$247,3,1)</f>
        <v>44</v>
      </c>
      <c r="E51" s="18">
        <f>SupportData!$F$16*((SupportData!$F$17+(C51-32)*5/9)^2)*(SupportData!$F$18-D51/100)*SupportData!$F$10*2.6417205235815E-07/1000000</f>
        <v>0</v>
      </c>
      <c r="F51" s="18">
        <f>INDEX(Weather!$J$8:$AG$37,MATCH(A51,Weather!$I$8:$I$37,0),MATCH(B51,Weather!$J$7:$AG$7,0))*SupportData!$F$9/231000000</f>
        <v>0</v>
      </c>
      <c r="G51" s="1">
        <f>INDEX(LMP!$E$2:$AB$31,MATCH(sheet1!A51,LMP!$A$2:$A$31,0),MATCH(B51,LMP!$E$1:$AB$1,0))</f>
        <v>23.51</v>
      </c>
    </row>
    <row r="52" spans="1:7">
      <c r="A52" s="17">
        <f t="shared" si="1"/>
        <v>40696</v>
      </c>
      <c r="B52" s="1" t="str">
        <f t="shared" si="2"/>
        <v>HE11</v>
      </c>
      <c r="C52" s="1">
        <f>VLOOKUP(A52&amp;B52,Weather!$C$8:$G$247,2,1)</f>
        <v>61</v>
      </c>
      <c r="D52" s="1">
        <f>VLOOKUP(A52&amp;B52,Weather!$C$8:$G$247,3,1)</f>
        <v>44</v>
      </c>
      <c r="E52" s="18">
        <f>SupportData!$F$16*((SupportData!$F$17+(C52-32)*5/9)^2)*(SupportData!$F$18-D52/100)*SupportData!$F$10*2.6417205235815E-07/1000000</f>
        <v>0</v>
      </c>
      <c r="F52" s="18">
        <f>INDEX(Weather!$J$8:$AG$37,MATCH(A52,Weather!$I$8:$I$37,0),MATCH(B52,Weather!$J$7:$AG$7,0))*SupportData!$F$9/231000000</f>
        <v>0</v>
      </c>
      <c r="G52" s="1">
        <f>INDEX(LMP!$E$2:$AB$31,MATCH(sheet1!A52,LMP!$A$2:$A$31,0),MATCH(B52,LMP!$E$1:$AB$1,0))</f>
        <v>28.3</v>
      </c>
    </row>
    <row r="53" spans="1:7">
      <c r="A53" s="17">
        <f t="shared" si="1"/>
        <v>40696</v>
      </c>
      <c r="B53" s="1" t="str">
        <f t="shared" si="2"/>
        <v>HE12</v>
      </c>
      <c r="C53" s="1">
        <f>VLOOKUP(A53&amp;B53,Weather!$C$8:$G$247,2,1)</f>
        <v>61</v>
      </c>
      <c r="D53" s="1">
        <f>VLOOKUP(A53&amp;B53,Weather!$C$8:$G$247,3,1)</f>
        <v>44</v>
      </c>
      <c r="E53" s="18">
        <f>SupportData!$F$16*((SupportData!$F$17+(C53-32)*5/9)^2)*(SupportData!$F$18-D53/100)*SupportData!$F$10*2.6417205235815E-07/1000000</f>
        <v>0</v>
      </c>
      <c r="F53" s="18">
        <f>INDEX(Weather!$J$8:$AG$37,MATCH(A53,Weather!$I$8:$I$37,0),MATCH(B53,Weather!$J$7:$AG$7,0))*SupportData!$F$9/231000000</f>
        <v>0</v>
      </c>
      <c r="G53" s="1">
        <f>INDEX(LMP!$E$2:$AB$31,MATCH(sheet1!A53,LMP!$A$2:$A$31,0),MATCH(B53,LMP!$E$1:$AB$1,0))</f>
        <v>30.6</v>
      </c>
    </row>
    <row r="54" spans="1:7">
      <c r="A54" s="17">
        <f t="shared" si="1"/>
        <v>40696</v>
      </c>
      <c r="B54" s="1" t="str">
        <f t="shared" si="2"/>
        <v>HE13</v>
      </c>
      <c r="C54" s="1">
        <f>VLOOKUP(A54&amp;B54,Weather!$C$8:$G$247,2,1)</f>
        <v>66</v>
      </c>
      <c r="D54" s="1">
        <f>VLOOKUP(A54&amp;B54,Weather!$C$8:$G$247,3,1)</f>
        <v>49</v>
      </c>
      <c r="E54" s="18">
        <f>SupportData!$F$16*((SupportData!$F$17+(C54-32)*5/9)^2)*(SupportData!$F$18-D54/100)*SupportData!$F$10*2.6417205235815E-07/1000000</f>
        <v>0</v>
      </c>
      <c r="F54" s="18">
        <f>INDEX(Weather!$J$8:$AG$37,MATCH(A54,Weather!$I$8:$I$37,0),MATCH(B54,Weather!$J$7:$AG$7,0))*SupportData!$F$9/231000000</f>
        <v>0</v>
      </c>
      <c r="G54" s="1">
        <f>INDEX(LMP!$E$2:$AB$31,MATCH(sheet1!A54,LMP!$A$2:$A$31,0),MATCH(B54,LMP!$E$1:$AB$1,0))</f>
        <v>26.32</v>
      </c>
    </row>
    <row r="55" spans="1:7">
      <c r="A55" s="17">
        <f t="shared" si="1"/>
        <v>40696</v>
      </c>
      <c r="B55" s="1" t="str">
        <f t="shared" si="2"/>
        <v>HE14</v>
      </c>
      <c r="C55" s="1">
        <f>VLOOKUP(A55&amp;B55,Weather!$C$8:$G$247,2,1)</f>
        <v>66</v>
      </c>
      <c r="D55" s="1">
        <f>VLOOKUP(A55&amp;B55,Weather!$C$8:$G$247,3,1)</f>
        <v>49</v>
      </c>
      <c r="E55" s="18">
        <f>SupportData!$F$16*((SupportData!$F$17+(C55-32)*5/9)^2)*(SupportData!$F$18-D55/100)*SupportData!$F$10*2.6417205235815E-07/1000000</f>
        <v>0</v>
      </c>
      <c r="F55" s="18">
        <f>INDEX(Weather!$J$8:$AG$37,MATCH(A55,Weather!$I$8:$I$37,0),MATCH(B55,Weather!$J$7:$AG$7,0))*SupportData!$F$9/231000000</f>
        <v>0</v>
      </c>
      <c r="G55" s="1">
        <f>INDEX(LMP!$E$2:$AB$31,MATCH(sheet1!A55,LMP!$A$2:$A$31,0),MATCH(B55,LMP!$E$1:$AB$1,0))</f>
        <v>25.73</v>
      </c>
    </row>
    <row r="56" spans="1:7">
      <c r="A56" s="17">
        <f t="shared" si="1"/>
        <v>40696</v>
      </c>
      <c r="B56" s="1" t="str">
        <f t="shared" si="2"/>
        <v>HE15</v>
      </c>
      <c r="C56" s="1">
        <f>VLOOKUP(A56&amp;B56,Weather!$C$8:$G$247,2,1)</f>
        <v>66</v>
      </c>
      <c r="D56" s="1">
        <f>VLOOKUP(A56&amp;B56,Weather!$C$8:$G$247,3,1)</f>
        <v>49</v>
      </c>
      <c r="E56" s="18">
        <f>SupportData!$F$16*((SupportData!$F$17+(C56-32)*5/9)^2)*(SupportData!$F$18-D56/100)*SupportData!$F$10*2.6417205235815E-07/1000000</f>
        <v>0</v>
      </c>
      <c r="F56" s="18">
        <f>INDEX(Weather!$J$8:$AG$37,MATCH(A56,Weather!$I$8:$I$37,0),MATCH(B56,Weather!$J$7:$AG$7,0))*SupportData!$F$9/231000000</f>
        <v>0</v>
      </c>
      <c r="G56" s="1">
        <f>INDEX(LMP!$E$2:$AB$31,MATCH(sheet1!A56,LMP!$A$2:$A$31,0),MATCH(B56,LMP!$E$1:$AB$1,0))</f>
        <v>27.13</v>
      </c>
    </row>
    <row r="57" spans="1:7">
      <c r="A57" s="17">
        <f t="shared" si="1"/>
        <v>40696</v>
      </c>
      <c r="B57" s="1" t="str">
        <f t="shared" si="2"/>
        <v>HE16</v>
      </c>
      <c r="C57" s="1">
        <f>VLOOKUP(A57&amp;B57,Weather!$C$8:$G$247,2,1)</f>
        <v>72</v>
      </c>
      <c r="D57" s="1">
        <f>VLOOKUP(A57&amp;B57,Weather!$C$8:$G$247,3,1)</f>
        <v>40</v>
      </c>
      <c r="E57" s="18">
        <f>SupportData!$F$16*((SupportData!$F$17+(C57-32)*5/9)^2)*(SupportData!$F$18-D57/100)*SupportData!$F$10*2.6417205235815E-07/1000000</f>
        <v>0</v>
      </c>
      <c r="F57" s="18">
        <f>INDEX(Weather!$J$8:$AG$37,MATCH(A57,Weather!$I$8:$I$37,0),MATCH(B57,Weather!$J$7:$AG$7,0))*SupportData!$F$9/231000000</f>
        <v>0</v>
      </c>
      <c r="G57" s="1">
        <f>INDEX(LMP!$E$2:$AB$31,MATCH(sheet1!A57,LMP!$A$2:$A$31,0),MATCH(B57,LMP!$E$1:$AB$1,0))</f>
        <v>25.83</v>
      </c>
    </row>
    <row r="58" spans="1:7">
      <c r="A58" s="17">
        <f t="shared" si="1"/>
        <v>40696</v>
      </c>
      <c r="B58" s="1" t="str">
        <f t="shared" si="2"/>
        <v>HE17</v>
      </c>
      <c r="C58" s="1">
        <f>VLOOKUP(A58&amp;B58,Weather!$C$8:$G$247,2,1)</f>
        <v>72</v>
      </c>
      <c r="D58" s="1">
        <f>VLOOKUP(A58&amp;B58,Weather!$C$8:$G$247,3,1)</f>
        <v>40</v>
      </c>
      <c r="E58" s="18">
        <f>SupportData!$F$16*((SupportData!$F$17+(C58-32)*5/9)^2)*(SupportData!$F$18-D58/100)*SupportData!$F$10*2.6417205235815E-07/1000000</f>
        <v>0</v>
      </c>
      <c r="F58" s="18">
        <f>INDEX(Weather!$J$8:$AG$37,MATCH(A58,Weather!$I$8:$I$37,0),MATCH(B58,Weather!$J$7:$AG$7,0))*SupportData!$F$9/231000000</f>
        <v>0</v>
      </c>
      <c r="G58" s="1">
        <f>INDEX(LMP!$E$2:$AB$31,MATCH(sheet1!A58,LMP!$A$2:$A$31,0),MATCH(B58,LMP!$E$1:$AB$1,0))</f>
        <v>2.44</v>
      </c>
    </row>
    <row r="59" spans="1:7">
      <c r="A59" s="17">
        <f t="shared" si="1"/>
        <v>40696</v>
      </c>
      <c r="B59" s="1" t="str">
        <f t="shared" si="2"/>
        <v>HE18</v>
      </c>
      <c r="C59" s="1">
        <f>VLOOKUP(A59&amp;B59,Weather!$C$8:$G$247,2,1)</f>
        <v>72</v>
      </c>
      <c r="D59" s="1">
        <f>VLOOKUP(A59&amp;B59,Weather!$C$8:$G$247,3,1)</f>
        <v>40</v>
      </c>
      <c r="E59" s="18">
        <f>SupportData!$F$16*((SupportData!$F$17+(C59-32)*5/9)^2)*(SupportData!$F$18-D59/100)*SupportData!$F$10*2.6417205235815E-07/1000000</f>
        <v>0</v>
      </c>
      <c r="F59" s="18">
        <f>INDEX(Weather!$J$8:$AG$37,MATCH(A59,Weather!$I$8:$I$37,0),MATCH(B59,Weather!$J$7:$AG$7,0))*SupportData!$F$9/231000000</f>
        <v>0</v>
      </c>
      <c r="G59" s="1">
        <f>INDEX(LMP!$E$2:$AB$31,MATCH(sheet1!A59,LMP!$A$2:$A$31,0),MATCH(B59,LMP!$E$1:$AB$1,0))</f>
        <v>17.66</v>
      </c>
    </row>
    <row r="60" spans="1:7">
      <c r="A60" s="17">
        <f t="shared" si="1"/>
        <v>40696</v>
      </c>
      <c r="B60" s="1" t="str">
        <f t="shared" si="2"/>
        <v>HE19</v>
      </c>
      <c r="C60" s="1">
        <f>VLOOKUP(A60&amp;B60,Weather!$C$8:$G$247,2,1)</f>
        <v>71</v>
      </c>
      <c r="D60" s="1">
        <f>VLOOKUP(A60&amp;B60,Weather!$C$8:$G$247,3,1)</f>
        <v>44</v>
      </c>
      <c r="E60" s="18">
        <f>SupportData!$F$16*((SupportData!$F$17+(C60-32)*5/9)^2)*(SupportData!$F$18-D60/100)*SupportData!$F$10*2.6417205235815E-07/1000000</f>
        <v>0</v>
      </c>
      <c r="F60" s="18">
        <f>INDEX(Weather!$J$8:$AG$37,MATCH(A60,Weather!$I$8:$I$37,0),MATCH(B60,Weather!$J$7:$AG$7,0))*SupportData!$F$9/231000000</f>
        <v>0</v>
      </c>
      <c r="G60" s="1">
        <f>INDEX(LMP!$E$2:$AB$31,MATCH(sheet1!A60,LMP!$A$2:$A$31,0),MATCH(B60,LMP!$E$1:$AB$1,0))</f>
        <v>23.62</v>
      </c>
    </row>
    <row r="61" spans="1:7">
      <c r="A61" s="17">
        <f t="shared" si="1"/>
        <v>40696</v>
      </c>
      <c r="B61" s="1" t="str">
        <f t="shared" si="2"/>
        <v>HE20</v>
      </c>
      <c r="C61" s="1">
        <f>VLOOKUP(A61&amp;B61,Weather!$C$8:$G$247,2,1)</f>
        <v>71</v>
      </c>
      <c r="D61" s="1">
        <f>VLOOKUP(A61&amp;B61,Weather!$C$8:$G$247,3,1)</f>
        <v>44</v>
      </c>
      <c r="E61" s="18">
        <f>SupportData!$F$16*((SupportData!$F$17+(C61-32)*5/9)^2)*(SupportData!$F$18-D61/100)*SupportData!$F$10*2.6417205235815E-07/1000000</f>
        <v>0</v>
      </c>
      <c r="F61" s="18">
        <f>INDEX(Weather!$J$8:$AG$37,MATCH(A61,Weather!$I$8:$I$37,0),MATCH(B61,Weather!$J$7:$AG$7,0))*SupportData!$F$9/231000000</f>
        <v>0</v>
      </c>
      <c r="G61" s="1">
        <f>INDEX(LMP!$E$2:$AB$31,MATCH(sheet1!A61,LMP!$A$2:$A$31,0),MATCH(B61,LMP!$E$1:$AB$1,0))</f>
        <v>25.03</v>
      </c>
    </row>
    <row r="62" spans="1:7">
      <c r="A62" s="17">
        <f t="shared" si="1"/>
        <v>40696</v>
      </c>
      <c r="B62" s="1" t="str">
        <f t="shared" si="2"/>
        <v>HE21</v>
      </c>
      <c r="C62" s="1">
        <f>VLOOKUP(A62&amp;B62,Weather!$C$8:$G$247,2,1)</f>
        <v>71</v>
      </c>
      <c r="D62" s="1">
        <f>VLOOKUP(A62&amp;B62,Weather!$C$8:$G$247,3,1)</f>
        <v>44</v>
      </c>
      <c r="E62" s="18">
        <f>SupportData!$F$16*((SupportData!$F$17+(C62-32)*5/9)^2)*(SupportData!$F$18-D62/100)*SupportData!$F$10*2.6417205235815E-07/1000000</f>
        <v>0</v>
      </c>
      <c r="F62" s="18">
        <f>INDEX(Weather!$J$8:$AG$37,MATCH(A62,Weather!$I$8:$I$37,0),MATCH(B62,Weather!$J$7:$AG$7,0))*SupportData!$F$9/231000000</f>
        <v>0</v>
      </c>
      <c r="G62" s="1">
        <f>INDEX(LMP!$E$2:$AB$31,MATCH(sheet1!A62,LMP!$A$2:$A$31,0),MATCH(B62,LMP!$E$1:$AB$1,0))</f>
        <v>26.66</v>
      </c>
    </row>
    <row r="63" spans="1:7">
      <c r="A63" s="17">
        <f t="shared" si="1"/>
        <v>40696</v>
      </c>
      <c r="B63" s="1" t="str">
        <f t="shared" si="2"/>
        <v>HE22</v>
      </c>
      <c r="C63" s="1">
        <f>VLOOKUP(A63&amp;B63,Weather!$C$8:$G$247,2,1)</f>
        <v>58</v>
      </c>
      <c r="D63" s="1">
        <f>VLOOKUP(A63&amp;B63,Weather!$C$8:$G$247,3,1)</f>
        <v>75</v>
      </c>
      <c r="E63" s="18">
        <f>SupportData!$F$16*((SupportData!$F$17+(C63-32)*5/9)^2)*(SupportData!$F$18-D63/100)*SupportData!$F$10*2.6417205235815E-07/1000000</f>
        <v>0</v>
      </c>
      <c r="F63" s="18">
        <f>INDEX(Weather!$J$8:$AG$37,MATCH(A63,Weather!$I$8:$I$37,0),MATCH(B63,Weather!$J$7:$AG$7,0))*SupportData!$F$9/231000000</f>
        <v>0</v>
      </c>
      <c r="G63" s="1">
        <f>INDEX(LMP!$E$2:$AB$31,MATCH(sheet1!A63,LMP!$A$2:$A$31,0),MATCH(B63,LMP!$E$1:$AB$1,0))</f>
        <v>21.88</v>
      </c>
    </row>
    <row r="64" spans="1:7">
      <c r="A64" s="17">
        <f t="shared" si="1"/>
        <v>40696</v>
      </c>
      <c r="B64" s="1" t="str">
        <f t="shared" si="2"/>
        <v>HE23</v>
      </c>
      <c r="C64" s="1">
        <f>VLOOKUP(A64&amp;B64,Weather!$C$8:$G$247,2,1)</f>
        <v>58</v>
      </c>
      <c r="D64" s="1">
        <f>VLOOKUP(A64&amp;B64,Weather!$C$8:$G$247,3,1)</f>
        <v>75</v>
      </c>
      <c r="E64" s="18">
        <f>SupportData!$F$16*((SupportData!$F$17+(C64-32)*5/9)^2)*(SupportData!$F$18-D64/100)*SupportData!$F$10*2.6417205235815E-07/1000000</f>
        <v>0</v>
      </c>
      <c r="F64" s="18">
        <f>INDEX(Weather!$J$8:$AG$37,MATCH(A64,Weather!$I$8:$I$37,0),MATCH(B64,Weather!$J$7:$AG$7,0))*SupportData!$F$9/231000000</f>
        <v>0</v>
      </c>
      <c r="G64" s="1">
        <f>INDEX(LMP!$E$2:$AB$31,MATCH(sheet1!A64,LMP!$A$2:$A$31,0),MATCH(B64,LMP!$E$1:$AB$1,0))</f>
        <v>23.4</v>
      </c>
    </row>
    <row r="65" spans="1:7">
      <c r="A65" s="17">
        <f t="shared" si="1"/>
        <v>40696</v>
      </c>
      <c r="B65" s="1" t="str">
        <f t="shared" si="2"/>
        <v>HE24</v>
      </c>
      <c r="C65" s="1">
        <f>VLOOKUP(A65&amp;B65,Weather!$C$8:$G$247,2,1)</f>
        <v>58</v>
      </c>
      <c r="D65" s="1">
        <f>VLOOKUP(A65&amp;B65,Weather!$C$8:$G$247,3,1)</f>
        <v>75</v>
      </c>
      <c r="E65" s="18">
        <f>SupportData!$F$16*((SupportData!$F$17+(C65-32)*5/9)^2)*(SupportData!$F$18-D65/100)*SupportData!$F$10*2.6417205235815E-07/1000000</f>
        <v>0</v>
      </c>
      <c r="F65" s="18">
        <f>INDEX(Weather!$J$8:$AG$37,MATCH(A65,Weather!$I$8:$I$37,0),MATCH(B65,Weather!$J$7:$AG$7,0))*SupportData!$F$9/231000000</f>
        <v>0</v>
      </c>
      <c r="G65" s="1">
        <f>INDEX(LMP!$E$2:$AB$31,MATCH(sheet1!A65,LMP!$A$2:$A$31,0),MATCH(B65,LMP!$E$1:$AB$1,0))</f>
        <v>16.5</v>
      </c>
    </row>
    <row r="66" spans="1:7">
      <c r="A66" s="17">
        <f t="shared" si="1"/>
        <v>40697</v>
      </c>
      <c r="B66" s="1" t="str">
        <f t="shared" si="2"/>
        <v>HE01</v>
      </c>
      <c r="C66" s="1">
        <f>VLOOKUP(A66&amp;B66,Weather!$C$8:$G$247,2,1)</f>
        <v>58</v>
      </c>
      <c r="D66" s="1">
        <f>VLOOKUP(A66&amp;B66,Weather!$C$8:$G$247,3,1)</f>
        <v>70</v>
      </c>
      <c r="E66" s="18">
        <f>SupportData!$F$16*((SupportData!$F$17+(C66-32)*5/9)^2)*(SupportData!$F$18-D66/100)*SupportData!$F$10*2.6417205235815E-07/1000000</f>
        <v>0</v>
      </c>
      <c r="F66" s="18">
        <f>INDEX(Weather!$J$8:$AG$37,MATCH(A66,Weather!$I$8:$I$37,0),MATCH(B66,Weather!$J$7:$AG$7,0))*SupportData!$F$9/231000000</f>
        <v>0</v>
      </c>
      <c r="G66" s="1">
        <f>INDEX(LMP!$E$2:$AB$31,MATCH(sheet1!A66,LMP!$A$2:$A$31,0),MATCH(B66,LMP!$E$1:$AB$1,0))</f>
        <v>21.17</v>
      </c>
    </row>
    <row r="67" spans="1:7">
      <c r="A67" s="17">
        <f t="shared" si="1"/>
        <v>40697</v>
      </c>
      <c r="B67" s="1" t="str">
        <f t="shared" si="2"/>
        <v>HE02</v>
      </c>
      <c r="C67" s="1">
        <f>VLOOKUP(A67&amp;B67,Weather!$C$8:$G$247,2,1)</f>
        <v>58</v>
      </c>
      <c r="D67" s="1">
        <f>VLOOKUP(A67&amp;B67,Weather!$C$8:$G$247,3,1)</f>
        <v>70</v>
      </c>
      <c r="E67" s="18">
        <f>SupportData!$F$16*((SupportData!$F$17+(C67-32)*5/9)^2)*(SupportData!$F$18-D67/100)*SupportData!$F$10*2.6417205235815E-07/1000000</f>
        <v>0</v>
      </c>
      <c r="F67" s="18">
        <f>INDEX(Weather!$J$8:$AG$37,MATCH(A67,Weather!$I$8:$I$37,0),MATCH(B67,Weather!$J$7:$AG$7,0))*SupportData!$F$9/231000000</f>
        <v>0</v>
      </c>
      <c r="G67" s="1">
        <f>INDEX(LMP!$E$2:$AB$31,MATCH(sheet1!A67,LMP!$A$2:$A$31,0),MATCH(B67,LMP!$E$1:$AB$1,0))</f>
        <v>20.45</v>
      </c>
    </row>
    <row r="68" spans="1:7">
      <c r="A68" s="17">
        <f t="shared" si="1"/>
        <v>40697</v>
      </c>
      <c r="B68" s="1" t="str">
        <f t="shared" si="2"/>
        <v>HE03</v>
      </c>
      <c r="C68" s="1">
        <f>VLOOKUP(A68&amp;B68,Weather!$C$8:$G$247,2,1)</f>
        <v>58</v>
      </c>
      <c r="D68" s="1">
        <f>VLOOKUP(A68&amp;B68,Weather!$C$8:$G$247,3,1)</f>
        <v>70</v>
      </c>
      <c r="E68" s="18">
        <f>SupportData!$F$16*((SupportData!$F$17+(C68-32)*5/9)^2)*(SupportData!$F$18-D68/100)*SupportData!$F$10*2.6417205235815E-07/1000000</f>
        <v>0</v>
      </c>
      <c r="F68" s="18">
        <f>INDEX(Weather!$J$8:$AG$37,MATCH(A68,Weather!$I$8:$I$37,0),MATCH(B68,Weather!$J$7:$AG$7,0))*SupportData!$F$9/231000000</f>
        <v>0</v>
      </c>
      <c r="G68" s="1">
        <f>INDEX(LMP!$E$2:$AB$31,MATCH(sheet1!A68,LMP!$A$2:$A$31,0),MATCH(B68,LMP!$E$1:$AB$1,0))</f>
        <v>24.08</v>
      </c>
    </row>
    <row r="69" spans="1:7">
      <c r="A69" s="17">
        <f t="shared" si="1"/>
        <v>40697</v>
      </c>
      <c r="B69" s="1" t="str">
        <f t="shared" si="2"/>
        <v>HE04</v>
      </c>
      <c r="C69" s="1">
        <f>VLOOKUP(A69&amp;B69,Weather!$C$8:$G$247,2,1)</f>
        <v>58</v>
      </c>
      <c r="D69" s="1">
        <f>VLOOKUP(A69&amp;B69,Weather!$C$8:$G$247,3,1)</f>
        <v>70</v>
      </c>
      <c r="E69" s="18">
        <f>SupportData!$F$16*((SupportData!$F$17+(C69-32)*5/9)^2)*(SupportData!$F$18-D69/100)*SupportData!$F$10*2.6417205235815E-07/1000000</f>
        <v>0</v>
      </c>
      <c r="F69" s="18">
        <f>INDEX(Weather!$J$8:$AG$37,MATCH(A69,Weather!$I$8:$I$37,0),MATCH(B69,Weather!$J$7:$AG$7,0))*SupportData!$F$9/231000000</f>
        <v>0</v>
      </c>
      <c r="G69" s="1">
        <f>INDEX(LMP!$E$2:$AB$31,MATCH(sheet1!A69,LMP!$A$2:$A$31,0),MATCH(B69,LMP!$E$1:$AB$1,0))</f>
        <v>18.11</v>
      </c>
    </row>
    <row r="70" spans="1:7">
      <c r="A70" s="17">
        <f t="shared" si="1"/>
        <v>40697</v>
      </c>
      <c r="B70" s="1" t="str">
        <f t="shared" si="2"/>
        <v>HE05</v>
      </c>
      <c r="C70" s="1">
        <f>VLOOKUP(A70&amp;B70,Weather!$C$8:$G$247,2,1)</f>
        <v>58</v>
      </c>
      <c r="D70" s="1">
        <f>VLOOKUP(A70&amp;B70,Weather!$C$8:$G$247,3,1)</f>
        <v>70</v>
      </c>
      <c r="E70" s="18">
        <f>SupportData!$F$16*((SupportData!$F$17+(C70-32)*5/9)^2)*(SupportData!$F$18-D70/100)*SupportData!$F$10*2.6417205235815E-07/1000000</f>
        <v>0</v>
      </c>
      <c r="F70" s="18">
        <f>INDEX(Weather!$J$8:$AG$37,MATCH(A70,Weather!$I$8:$I$37,0),MATCH(B70,Weather!$J$7:$AG$7,0))*SupportData!$F$9/231000000</f>
        <v>0</v>
      </c>
      <c r="G70" s="1">
        <f>INDEX(LMP!$E$2:$AB$31,MATCH(sheet1!A70,LMP!$A$2:$A$31,0),MATCH(B70,LMP!$E$1:$AB$1,0))</f>
        <v>25.29</v>
      </c>
    </row>
    <row r="71" spans="1:7">
      <c r="A71" s="17">
        <f t="shared" si="1"/>
        <v>40697</v>
      </c>
      <c r="B71" s="1" t="str">
        <f t="shared" si="2"/>
        <v>HE06</v>
      </c>
      <c r="C71" s="1">
        <f>VLOOKUP(A71&amp;B71,Weather!$C$8:$G$247,2,1)</f>
        <v>58</v>
      </c>
      <c r="D71" s="1">
        <f>VLOOKUP(A71&amp;B71,Weather!$C$8:$G$247,3,1)</f>
        <v>70</v>
      </c>
      <c r="E71" s="18">
        <f>SupportData!$F$16*((SupportData!$F$17+(C71-32)*5/9)^2)*(SupportData!$F$18-D71/100)*SupportData!$F$10*2.6417205235815E-07/1000000</f>
        <v>0</v>
      </c>
      <c r="F71" s="18">
        <f>INDEX(Weather!$J$8:$AG$37,MATCH(A71,Weather!$I$8:$I$37,0),MATCH(B71,Weather!$J$7:$AG$7,0))*SupportData!$F$9/231000000</f>
        <v>0</v>
      </c>
      <c r="G71" s="1">
        <f>INDEX(LMP!$E$2:$AB$31,MATCH(sheet1!A71,LMP!$A$2:$A$31,0),MATCH(B71,LMP!$E$1:$AB$1,0))</f>
        <v>19.68</v>
      </c>
    </row>
    <row r="72" spans="1:7">
      <c r="A72" s="17">
        <f t="shared" si="1"/>
        <v>40697</v>
      </c>
      <c r="B72" s="1" t="str">
        <f t="shared" si="2"/>
        <v>HE07</v>
      </c>
      <c r="C72" s="1">
        <f>VLOOKUP(A72&amp;B72,Weather!$C$8:$G$247,2,1)</f>
        <v>62</v>
      </c>
      <c r="D72" s="1">
        <f>VLOOKUP(A72&amp;B72,Weather!$C$8:$G$247,3,1)</f>
        <v>65</v>
      </c>
      <c r="E72" s="18">
        <f>SupportData!$F$16*((SupportData!$F$17+(C72-32)*5/9)^2)*(SupportData!$F$18-D72/100)*SupportData!$F$10*2.6417205235815E-07/1000000</f>
        <v>0</v>
      </c>
      <c r="F72" s="18">
        <f>INDEX(Weather!$J$8:$AG$37,MATCH(A72,Weather!$I$8:$I$37,0),MATCH(B72,Weather!$J$7:$AG$7,0))*SupportData!$F$9/231000000</f>
        <v>0</v>
      </c>
      <c r="G72" s="1">
        <f>INDEX(LMP!$E$2:$AB$31,MATCH(sheet1!A72,LMP!$A$2:$A$31,0),MATCH(B72,LMP!$E$1:$AB$1,0))</f>
        <v>24.62</v>
      </c>
    </row>
    <row r="73" spans="1:7">
      <c r="A73" s="17">
        <f t="shared" si="1"/>
        <v>40697</v>
      </c>
      <c r="B73" s="1" t="str">
        <f t="shared" si="2"/>
        <v>HE08</v>
      </c>
      <c r="C73" s="1">
        <f>VLOOKUP(A73&amp;B73,Weather!$C$8:$G$247,2,1)</f>
        <v>62</v>
      </c>
      <c r="D73" s="1">
        <f>VLOOKUP(A73&amp;B73,Weather!$C$8:$G$247,3,1)</f>
        <v>65</v>
      </c>
      <c r="E73" s="18">
        <f>SupportData!$F$16*((SupportData!$F$17+(C73-32)*5/9)^2)*(SupportData!$F$18-D73/100)*SupportData!$F$10*2.6417205235815E-07/1000000</f>
        <v>0</v>
      </c>
      <c r="F73" s="18">
        <f>INDEX(Weather!$J$8:$AG$37,MATCH(A73,Weather!$I$8:$I$37,0),MATCH(B73,Weather!$J$7:$AG$7,0))*SupportData!$F$9/231000000</f>
        <v>0</v>
      </c>
      <c r="G73" s="1">
        <f>INDEX(LMP!$E$2:$AB$31,MATCH(sheet1!A73,LMP!$A$2:$A$31,0),MATCH(B73,LMP!$E$1:$AB$1,0))</f>
        <v>24.38</v>
      </c>
    </row>
    <row r="74" spans="1:7">
      <c r="A74" s="17">
        <f t="shared" si="1"/>
        <v>40697</v>
      </c>
      <c r="B74" s="1" t="str">
        <f t="shared" si="2"/>
        <v>HE09</v>
      </c>
      <c r="C74" s="1">
        <f>VLOOKUP(A74&amp;B74,Weather!$C$8:$G$247,2,1)</f>
        <v>62</v>
      </c>
      <c r="D74" s="1">
        <f>VLOOKUP(A74&amp;B74,Weather!$C$8:$G$247,3,1)</f>
        <v>65</v>
      </c>
      <c r="E74" s="18">
        <f>SupportData!$F$16*((SupportData!$F$17+(C74-32)*5/9)^2)*(SupportData!$F$18-D74/100)*SupportData!$F$10*2.6417205235815E-07/1000000</f>
        <v>0</v>
      </c>
      <c r="F74" s="18">
        <f>INDEX(Weather!$J$8:$AG$37,MATCH(A74,Weather!$I$8:$I$37,0),MATCH(B74,Weather!$J$7:$AG$7,0))*SupportData!$F$9/231000000</f>
        <v>0</v>
      </c>
      <c r="G74" s="1">
        <f>INDEX(LMP!$E$2:$AB$31,MATCH(sheet1!A74,LMP!$A$2:$A$31,0),MATCH(B74,LMP!$E$1:$AB$1,0))</f>
        <v>24.81</v>
      </c>
    </row>
    <row r="75" spans="1:7">
      <c r="A75" s="17">
        <f t="shared" si="1"/>
        <v>40697</v>
      </c>
      <c r="B75" s="1" t="str">
        <f t="shared" si="2"/>
        <v>HE10</v>
      </c>
      <c r="C75" s="1">
        <f>VLOOKUP(A75&amp;B75,Weather!$C$8:$G$247,2,1)</f>
        <v>69</v>
      </c>
      <c r="D75" s="1">
        <f>VLOOKUP(A75&amp;B75,Weather!$C$8:$G$247,3,1)</f>
        <v>51</v>
      </c>
      <c r="E75" s="18">
        <f>SupportData!$F$16*((SupportData!$F$17+(C75-32)*5/9)^2)*(SupportData!$F$18-D75/100)*SupportData!$F$10*2.6417205235815E-07/1000000</f>
        <v>0</v>
      </c>
      <c r="F75" s="18">
        <f>INDEX(Weather!$J$8:$AG$37,MATCH(A75,Weather!$I$8:$I$37,0),MATCH(B75,Weather!$J$7:$AG$7,0))*SupportData!$F$9/231000000</f>
        <v>0</v>
      </c>
      <c r="G75" s="1">
        <f>INDEX(LMP!$E$2:$AB$31,MATCH(sheet1!A75,LMP!$A$2:$A$31,0),MATCH(B75,LMP!$E$1:$AB$1,0))</f>
        <v>27.04</v>
      </c>
    </row>
    <row r="76" spans="1:7">
      <c r="A76" s="17">
        <f t="shared" si="1"/>
        <v>40697</v>
      </c>
      <c r="B76" s="1" t="str">
        <f t="shared" si="2"/>
        <v>HE11</v>
      </c>
      <c r="C76" s="1">
        <f>VLOOKUP(A76&amp;B76,Weather!$C$8:$G$247,2,1)</f>
        <v>69</v>
      </c>
      <c r="D76" s="1">
        <f>VLOOKUP(A76&amp;B76,Weather!$C$8:$G$247,3,1)</f>
        <v>51</v>
      </c>
      <c r="E76" s="18">
        <f>SupportData!$F$16*((SupportData!$F$17+(C76-32)*5/9)^2)*(SupportData!$F$18-D76/100)*SupportData!$F$10*2.6417205235815E-07/1000000</f>
        <v>0</v>
      </c>
      <c r="F76" s="18">
        <f>INDEX(Weather!$J$8:$AG$37,MATCH(A76,Weather!$I$8:$I$37,0),MATCH(B76,Weather!$J$7:$AG$7,0))*SupportData!$F$9/231000000</f>
        <v>0</v>
      </c>
      <c r="G76" s="1">
        <f>INDEX(LMP!$E$2:$AB$31,MATCH(sheet1!A76,LMP!$A$2:$A$31,0),MATCH(B76,LMP!$E$1:$AB$1,0))</f>
        <v>27.81</v>
      </c>
    </row>
    <row r="77" spans="1:7">
      <c r="A77" s="17">
        <f t="shared" si="1"/>
        <v>40697</v>
      </c>
      <c r="B77" s="1" t="str">
        <f t="shared" si="2"/>
        <v>HE12</v>
      </c>
      <c r="C77" s="1">
        <f>VLOOKUP(A77&amp;B77,Weather!$C$8:$G$247,2,1)</f>
        <v>69</v>
      </c>
      <c r="D77" s="1">
        <f>VLOOKUP(A77&amp;B77,Weather!$C$8:$G$247,3,1)</f>
        <v>51</v>
      </c>
      <c r="E77" s="18">
        <f>SupportData!$F$16*((SupportData!$F$17+(C77-32)*5/9)^2)*(SupportData!$F$18-D77/100)*SupportData!$F$10*2.6417205235815E-07/1000000</f>
        <v>0</v>
      </c>
      <c r="F77" s="18">
        <f>INDEX(Weather!$J$8:$AG$37,MATCH(A77,Weather!$I$8:$I$37,0),MATCH(B77,Weather!$J$7:$AG$7,0))*SupportData!$F$9/231000000</f>
        <v>0</v>
      </c>
      <c r="G77" s="1">
        <f>INDEX(LMP!$E$2:$AB$31,MATCH(sheet1!A77,LMP!$A$2:$A$31,0),MATCH(B77,LMP!$E$1:$AB$1,0))</f>
        <v>28.34</v>
      </c>
    </row>
    <row r="78" spans="1:7">
      <c r="A78" s="17">
        <f t="shared" si="1"/>
        <v>40697</v>
      </c>
      <c r="B78" s="1" t="str">
        <f t="shared" si="2"/>
        <v>HE13</v>
      </c>
      <c r="C78" s="1">
        <f>VLOOKUP(A78&amp;B78,Weather!$C$8:$G$247,2,1)</f>
        <v>76</v>
      </c>
      <c r="D78" s="1">
        <f>VLOOKUP(A78&amp;B78,Weather!$C$8:$G$247,3,1)</f>
        <v>45</v>
      </c>
      <c r="E78" s="18">
        <f>SupportData!$F$16*((SupportData!$F$17+(C78-32)*5/9)^2)*(SupportData!$F$18-D78/100)*SupportData!$F$10*2.6417205235815E-07/1000000</f>
        <v>0</v>
      </c>
      <c r="F78" s="18">
        <f>INDEX(Weather!$J$8:$AG$37,MATCH(A78,Weather!$I$8:$I$37,0),MATCH(B78,Weather!$J$7:$AG$7,0))*SupportData!$F$9/231000000</f>
        <v>0</v>
      </c>
      <c r="G78" s="1">
        <f>INDEX(LMP!$E$2:$AB$31,MATCH(sheet1!A78,LMP!$A$2:$A$31,0),MATCH(B78,LMP!$E$1:$AB$1,0))</f>
        <v>27.01</v>
      </c>
    </row>
    <row r="79" spans="1:7">
      <c r="A79" s="17">
        <f t="shared" si="1"/>
        <v>40697</v>
      </c>
      <c r="B79" s="1" t="str">
        <f t="shared" si="2"/>
        <v>HE14</v>
      </c>
      <c r="C79" s="1">
        <f>VLOOKUP(A79&amp;B79,Weather!$C$8:$G$247,2,1)</f>
        <v>76</v>
      </c>
      <c r="D79" s="1">
        <f>VLOOKUP(A79&amp;B79,Weather!$C$8:$G$247,3,1)</f>
        <v>45</v>
      </c>
      <c r="E79" s="18">
        <f>SupportData!$F$16*((SupportData!$F$17+(C79-32)*5/9)^2)*(SupportData!$F$18-D79/100)*SupportData!$F$10*2.6417205235815E-07/1000000</f>
        <v>0</v>
      </c>
      <c r="F79" s="18">
        <f>INDEX(Weather!$J$8:$AG$37,MATCH(A79,Weather!$I$8:$I$37,0),MATCH(B79,Weather!$J$7:$AG$7,0))*SupportData!$F$9/231000000</f>
        <v>0</v>
      </c>
      <c r="G79" s="1">
        <f>INDEX(LMP!$E$2:$AB$31,MATCH(sheet1!A79,LMP!$A$2:$A$31,0),MATCH(B79,LMP!$E$1:$AB$1,0))</f>
        <v>32.75</v>
      </c>
    </row>
    <row r="80" spans="1:7">
      <c r="A80" s="17">
        <f t="shared" si="1"/>
        <v>40697</v>
      </c>
      <c r="B80" s="1" t="str">
        <f t="shared" si="2"/>
        <v>HE15</v>
      </c>
      <c r="C80" s="1">
        <f>VLOOKUP(A80&amp;B80,Weather!$C$8:$G$247,2,1)</f>
        <v>76</v>
      </c>
      <c r="D80" s="1">
        <f>VLOOKUP(A80&amp;B80,Weather!$C$8:$G$247,3,1)</f>
        <v>45</v>
      </c>
      <c r="E80" s="18">
        <f>SupportData!$F$16*((SupportData!$F$17+(C80-32)*5/9)^2)*(SupportData!$F$18-D80/100)*SupportData!$F$10*2.6417205235815E-07/1000000</f>
        <v>0</v>
      </c>
      <c r="F80" s="18">
        <f>INDEX(Weather!$J$8:$AG$37,MATCH(A80,Weather!$I$8:$I$37,0),MATCH(B80,Weather!$J$7:$AG$7,0))*SupportData!$F$9/231000000</f>
        <v>0</v>
      </c>
      <c r="G80" s="1">
        <f>INDEX(LMP!$E$2:$AB$31,MATCH(sheet1!A80,LMP!$A$2:$A$31,0),MATCH(B80,LMP!$E$1:$AB$1,0))</f>
        <v>39.58</v>
      </c>
    </row>
    <row r="81" spans="1:7">
      <c r="A81" s="17">
        <f t="shared" si="1"/>
        <v>40697</v>
      </c>
      <c r="B81" s="1" t="str">
        <f t="shared" si="2"/>
        <v>HE16</v>
      </c>
      <c r="C81" s="1">
        <f>VLOOKUP(A81&amp;B81,Weather!$C$8:$G$247,2,1)</f>
        <v>81</v>
      </c>
      <c r="D81" s="1">
        <f>VLOOKUP(A81&amp;B81,Weather!$C$8:$G$247,3,1)</f>
        <v>39</v>
      </c>
      <c r="E81" s="18">
        <f>SupportData!$F$16*((SupportData!$F$17+(C81-32)*5/9)^2)*(SupportData!$F$18-D81/100)*SupportData!$F$10*2.6417205235815E-07/1000000</f>
        <v>0</v>
      </c>
      <c r="F81" s="18">
        <f>INDEX(Weather!$J$8:$AG$37,MATCH(A81,Weather!$I$8:$I$37,0),MATCH(B81,Weather!$J$7:$AG$7,0))*SupportData!$F$9/231000000</f>
        <v>0</v>
      </c>
      <c r="G81" s="1">
        <f>INDEX(LMP!$E$2:$AB$31,MATCH(sheet1!A81,LMP!$A$2:$A$31,0),MATCH(B81,LMP!$E$1:$AB$1,0))</f>
        <v>40.950000000000003</v>
      </c>
    </row>
    <row r="82" spans="1:7">
      <c r="A82" s="17">
        <f t="shared" si="1"/>
        <v>40697</v>
      </c>
      <c r="B82" s="1" t="str">
        <f t="shared" si="2"/>
        <v>HE17</v>
      </c>
      <c r="C82" s="1">
        <f>VLOOKUP(A82&amp;B82,Weather!$C$8:$G$247,2,1)</f>
        <v>81</v>
      </c>
      <c r="D82" s="1">
        <f>VLOOKUP(A82&amp;B82,Weather!$C$8:$G$247,3,1)</f>
        <v>39</v>
      </c>
      <c r="E82" s="18">
        <f>SupportData!$F$16*((SupportData!$F$17+(C82-32)*5/9)^2)*(SupportData!$F$18-D82/100)*SupportData!$F$10*2.6417205235815E-07/1000000</f>
        <v>0</v>
      </c>
      <c r="F82" s="18">
        <f>INDEX(Weather!$J$8:$AG$37,MATCH(A82,Weather!$I$8:$I$37,0),MATCH(B82,Weather!$J$7:$AG$7,0))*SupportData!$F$9/231000000</f>
        <v>0</v>
      </c>
      <c r="G82" s="1">
        <f>INDEX(LMP!$E$2:$AB$31,MATCH(sheet1!A82,LMP!$A$2:$A$31,0),MATCH(B82,LMP!$E$1:$AB$1,0))</f>
        <v>34.18</v>
      </c>
    </row>
    <row r="83" spans="1:7">
      <c r="A83" s="17">
        <f t="shared" si="1"/>
        <v>40697</v>
      </c>
      <c r="B83" s="1" t="str">
        <f t="shared" si="2"/>
        <v>HE18</v>
      </c>
      <c r="C83" s="1">
        <f>VLOOKUP(A83&amp;B83,Weather!$C$8:$G$247,2,1)</f>
        <v>81</v>
      </c>
      <c r="D83" s="1">
        <f>VLOOKUP(A83&amp;B83,Weather!$C$8:$G$247,3,1)</f>
        <v>39</v>
      </c>
      <c r="E83" s="18">
        <f>SupportData!$F$16*((SupportData!$F$17+(C83-32)*5/9)^2)*(SupportData!$F$18-D83/100)*SupportData!$F$10*2.6417205235815E-07/1000000</f>
        <v>0</v>
      </c>
      <c r="F83" s="18">
        <f>INDEX(Weather!$J$8:$AG$37,MATCH(A83,Weather!$I$8:$I$37,0),MATCH(B83,Weather!$J$7:$AG$7,0))*SupportData!$F$9/231000000</f>
        <v>0</v>
      </c>
      <c r="G83" s="1">
        <f>INDEX(LMP!$E$2:$AB$31,MATCH(sheet1!A83,LMP!$A$2:$A$31,0),MATCH(B83,LMP!$E$1:$AB$1,0))</f>
        <v>29.05</v>
      </c>
    </row>
    <row r="84" spans="1:7">
      <c r="A84" s="17">
        <f t="shared" si="1"/>
        <v>40697</v>
      </c>
      <c r="B84" s="1" t="str">
        <f t="shared" si="2"/>
        <v>HE19</v>
      </c>
      <c r="C84" s="1">
        <f>VLOOKUP(A84&amp;B84,Weather!$C$8:$G$247,2,1)</f>
        <v>80</v>
      </c>
      <c r="D84" s="1">
        <f>VLOOKUP(A84&amp;B84,Weather!$C$8:$G$247,3,1)</f>
        <v>41</v>
      </c>
      <c r="E84" s="18">
        <f>SupportData!$F$16*((SupportData!$F$17+(C84-32)*5/9)^2)*(SupportData!$F$18-D84/100)*SupportData!$F$10*2.6417205235815E-07/1000000</f>
        <v>0</v>
      </c>
      <c r="F84" s="18">
        <f>INDEX(Weather!$J$8:$AG$37,MATCH(A84,Weather!$I$8:$I$37,0),MATCH(B84,Weather!$J$7:$AG$7,0))*SupportData!$F$9/231000000</f>
        <v>0</v>
      </c>
      <c r="G84" s="1">
        <f>INDEX(LMP!$E$2:$AB$31,MATCH(sheet1!A84,LMP!$A$2:$A$31,0),MATCH(B84,LMP!$E$1:$AB$1,0))</f>
        <v>34.44</v>
      </c>
    </row>
    <row r="85" spans="1:7">
      <c r="A85" s="17">
        <f t="shared" si="1"/>
        <v>40697</v>
      </c>
      <c r="B85" s="1" t="str">
        <f t="shared" si="2"/>
        <v>HE20</v>
      </c>
      <c r="C85" s="1">
        <f>VLOOKUP(A85&amp;B85,Weather!$C$8:$G$247,2,1)</f>
        <v>80</v>
      </c>
      <c r="D85" s="1">
        <f>VLOOKUP(A85&amp;B85,Weather!$C$8:$G$247,3,1)</f>
        <v>41</v>
      </c>
      <c r="E85" s="18">
        <f>SupportData!$F$16*((SupportData!$F$17+(C85-32)*5/9)^2)*(SupportData!$F$18-D85/100)*SupportData!$F$10*2.6417205235815E-07/1000000</f>
        <v>0</v>
      </c>
      <c r="F85" s="18">
        <f>INDEX(Weather!$J$8:$AG$37,MATCH(A85,Weather!$I$8:$I$37,0),MATCH(B85,Weather!$J$7:$AG$7,0))*SupportData!$F$9/231000000</f>
        <v>0</v>
      </c>
      <c r="G85" s="1">
        <f>INDEX(LMP!$E$2:$AB$31,MATCH(sheet1!A85,LMP!$A$2:$A$31,0),MATCH(B85,LMP!$E$1:$AB$1,0))</f>
        <v>39.25</v>
      </c>
    </row>
    <row r="86" spans="1:7">
      <c r="A86" s="17">
        <f t="shared" si="1"/>
        <v>40697</v>
      </c>
      <c r="B86" s="1" t="str">
        <f t="shared" si="2"/>
        <v>HE21</v>
      </c>
      <c r="C86" s="1">
        <f>VLOOKUP(A86&amp;B86,Weather!$C$8:$G$247,2,1)</f>
        <v>80</v>
      </c>
      <c r="D86" s="1">
        <f>VLOOKUP(A86&amp;B86,Weather!$C$8:$G$247,3,1)</f>
        <v>41</v>
      </c>
      <c r="E86" s="18">
        <f>SupportData!$F$16*((SupportData!$F$17+(C86-32)*5/9)^2)*(SupportData!$F$18-D86/100)*SupportData!$F$10*2.6417205235815E-07/1000000</f>
        <v>0</v>
      </c>
      <c r="F86" s="18">
        <f>INDEX(Weather!$J$8:$AG$37,MATCH(A86,Weather!$I$8:$I$37,0),MATCH(B86,Weather!$J$7:$AG$7,0))*SupportData!$F$9/231000000</f>
        <v>0</v>
      </c>
      <c r="G86" s="1">
        <f>INDEX(LMP!$E$2:$AB$31,MATCH(sheet1!A86,LMP!$A$2:$A$31,0),MATCH(B86,LMP!$E$1:$AB$1,0))</f>
        <v>65.88</v>
      </c>
    </row>
    <row r="87" spans="1:7">
      <c r="A87" s="17">
        <f t="shared" si="1"/>
        <v>40697</v>
      </c>
      <c r="B87" s="1" t="str">
        <f t="shared" si="2"/>
        <v>HE22</v>
      </c>
      <c r="C87" s="1">
        <f>VLOOKUP(A87&amp;B87,Weather!$C$8:$G$247,2,1)</f>
        <v>75</v>
      </c>
      <c r="D87" s="1">
        <f>VLOOKUP(A87&amp;B87,Weather!$C$8:$G$247,3,1)</f>
        <v>48</v>
      </c>
      <c r="E87" s="18">
        <f>SupportData!$F$16*((SupportData!$F$17+(C87-32)*5/9)^2)*(SupportData!$F$18-D87/100)*SupportData!$F$10*2.6417205235815E-07/1000000</f>
        <v>0</v>
      </c>
      <c r="F87" s="18">
        <f>INDEX(Weather!$J$8:$AG$37,MATCH(A87,Weather!$I$8:$I$37,0),MATCH(B87,Weather!$J$7:$AG$7,0))*SupportData!$F$9/231000000</f>
        <v>0</v>
      </c>
      <c r="G87" s="1">
        <f>INDEX(LMP!$E$2:$AB$31,MATCH(sheet1!A87,LMP!$A$2:$A$31,0),MATCH(B87,LMP!$E$1:$AB$1,0))</f>
        <v>30.56</v>
      </c>
    </row>
    <row r="88" spans="1:7">
      <c r="A88" s="17">
        <f t="shared" si="1"/>
        <v>40697</v>
      </c>
      <c r="B88" s="1" t="str">
        <f t="shared" si="2"/>
        <v>HE23</v>
      </c>
      <c r="C88" s="1">
        <f>VLOOKUP(A88&amp;B88,Weather!$C$8:$G$247,2,1)</f>
        <v>75</v>
      </c>
      <c r="D88" s="1">
        <f>VLOOKUP(A88&amp;B88,Weather!$C$8:$G$247,3,1)</f>
        <v>48</v>
      </c>
      <c r="E88" s="18">
        <f>SupportData!$F$16*((SupportData!$F$17+(C88-32)*5/9)^2)*(SupportData!$F$18-D88/100)*SupportData!$F$10*2.6417205235815E-07/1000000</f>
        <v>0</v>
      </c>
      <c r="F88" s="18">
        <f>INDEX(Weather!$J$8:$AG$37,MATCH(A88,Weather!$I$8:$I$37,0),MATCH(B88,Weather!$J$7:$AG$7,0))*SupportData!$F$9/231000000</f>
        <v>0</v>
      </c>
      <c r="G88" s="1">
        <f>INDEX(LMP!$E$2:$AB$31,MATCH(sheet1!A88,LMP!$A$2:$A$31,0),MATCH(B88,LMP!$E$1:$AB$1,0))</f>
        <v>30.64</v>
      </c>
    </row>
    <row r="89" spans="1:7">
      <c r="A89" s="17">
        <f t="shared" si="1"/>
        <v>40697</v>
      </c>
      <c r="B89" s="1" t="str">
        <f t="shared" si="2"/>
        <v>HE24</v>
      </c>
      <c r="C89" s="1">
        <f>VLOOKUP(A89&amp;B89,Weather!$C$8:$G$247,2,1)</f>
        <v>75</v>
      </c>
      <c r="D89" s="1">
        <f>VLOOKUP(A89&amp;B89,Weather!$C$8:$G$247,3,1)</f>
        <v>48</v>
      </c>
      <c r="E89" s="18">
        <f>SupportData!$F$16*((SupportData!$F$17+(C89-32)*5/9)^2)*(SupportData!$F$18-D89/100)*SupportData!$F$10*2.6417205235815E-07/1000000</f>
        <v>0</v>
      </c>
      <c r="F89" s="18">
        <f>INDEX(Weather!$J$8:$AG$37,MATCH(A89,Weather!$I$8:$I$37,0),MATCH(B89,Weather!$J$7:$AG$7,0))*SupportData!$F$9/231000000</f>
        <v>0</v>
      </c>
      <c r="G89" s="1">
        <f>INDEX(LMP!$E$2:$AB$31,MATCH(sheet1!A89,LMP!$A$2:$A$31,0),MATCH(B89,LMP!$E$1:$AB$1,0))</f>
        <v>26.71</v>
      </c>
    </row>
    <row r="90" spans="1:7">
      <c r="A90" s="17">
        <f t="shared" si="1"/>
        <v>40698</v>
      </c>
      <c r="B90" s="1" t="str">
        <f t="shared" si="2"/>
        <v>HE01</v>
      </c>
      <c r="C90" s="1">
        <f>VLOOKUP(A90&amp;B90,Weather!$C$8:$G$247,2,1)</f>
        <v>79</v>
      </c>
      <c r="D90" s="1">
        <f>VLOOKUP(A90&amp;B90,Weather!$C$8:$G$247,3,1)</f>
        <v>42</v>
      </c>
      <c r="E90" s="18">
        <f>SupportData!$F$16*((SupportData!$F$17+(C90-32)*5/9)^2)*(SupportData!$F$18-D90/100)*SupportData!$F$10*2.6417205235815E-07/1000000</f>
        <v>0</v>
      </c>
      <c r="F90" s="18">
        <f>INDEX(Weather!$J$8:$AG$37,MATCH(A90,Weather!$I$8:$I$37,0),MATCH(B90,Weather!$J$7:$AG$7,0))*SupportData!$F$9/231000000</f>
        <v>0</v>
      </c>
      <c r="G90" s="1">
        <f>INDEX(LMP!$E$2:$AB$31,MATCH(sheet1!A90,LMP!$A$2:$A$31,0),MATCH(B90,LMP!$E$1:$AB$1,0))</f>
        <v>6.36</v>
      </c>
    </row>
    <row r="91" spans="1:7">
      <c r="A91" s="17">
        <f t="shared" si="1"/>
        <v>40698</v>
      </c>
      <c r="B91" s="1" t="str">
        <f t="shared" si="2"/>
        <v>HE02</v>
      </c>
      <c r="C91" s="1">
        <f>VLOOKUP(A91&amp;B91,Weather!$C$8:$G$247,2,1)</f>
        <v>79</v>
      </c>
      <c r="D91" s="1">
        <f>VLOOKUP(A91&amp;B91,Weather!$C$8:$G$247,3,1)</f>
        <v>42</v>
      </c>
      <c r="E91" s="18">
        <f>SupportData!$F$16*((SupportData!$F$17+(C91-32)*5/9)^2)*(SupportData!$F$18-D91/100)*SupportData!$F$10*2.6417205235815E-07/1000000</f>
        <v>0</v>
      </c>
      <c r="F91" s="18">
        <f>INDEX(Weather!$J$8:$AG$37,MATCH(A91,Weather!$I$8:$I$37,0),MATCH(B91,Weather!$J$7:$AG$7,0))*SupportData!$F$9/231000000</f>
        <v>0</v>
      </c>
      <c r="G91" s="1">
        <f>INDEX(LMP!$E$2:$AB$31,MATCH(sheet1!A91,LMP!$A$2:$A$31,0),MATCH(B91,LMP!$E$1:$AB$1,0))</f>
        <v>22.92</v>
      </c>
    </row>
    <row r="92" spans="1:7">
      <c r="A92" s="17">
        <f t="shared" si="1"/>
        <v>40698</v>
      </c>
      <c r="B92" s="1" t="str">
        <f t="shared" si="2"/>
        <v>HE03</v>
      </c>
      <c r="C92" s="1">
        <f>VLOOKUP(A92&amp;B92,Weather!$C$8:$G$247,2,1)</f>
        <v>79</v>
      </c>
      <c r="D92" s="1">
        <f>VLOOKUP(A92&amp;B92,Weather!$C$8:$G$247,3,1)</f>
        <v>42</v>
      </c>
      <c r="E92" s="18">
        <f>SupportData!$F$16*((SupportData!$F$17+(C92-32)*5/9)^2)*(SupportData!$F$18-D92/100)*SupportData!$F$10*2.6417205235815E-07/1000000</f>
        <v>0</v>
      </c>
      <c r="F92" s="18">
        <f>INDEX(Weather!$J$8:$AG$37,MATCH(A92,Weather!$I$8:$I$37,0),MATCH(B92,Weather!$J$7:$AG$7,0))*SupportData!$F$9/231000000</f>
        <v>0</v>
      </c>
      <c r="G92" s="1">
        <f>INDEX(LMP!$E$2:$AB$31,MATCH(sheet1!A92,LMP!$A$2:$A$31,0),MATCH(B92,LMP!$E$1:$AB$1,0))</f>
        <v>22.78</v>
      </c>
    </row>
    <row r="93" spans="1:7">
      <c r="A93" s="17">
        <f t="shared" si="1"/>
        <v>40698</v>
      </c>
      <c r="B93" s="1" t="str">
        <f t="shared" si="2"/>
        <v>HE04</v>
      </c>
      <c r="C93" s="1">
        <f>VLOOKUP(A93&amp;B93,Weather!$C$8:$G$247,2,1)</f>
        <v>74</v>
      </c>
      <c r="D93" s="1">
        <f>VLOOKUP(A93&amp;B93,Weather!$C$8:$G$247,3,1)</f>
        <v>60</v>
      </c>
      <c r="E93" s="18">
        <f>SupportData!$F$16*((SupportData!$F$17+(C93-32)*5/9)^2)*(SupportData!$F$18-D93/100)*SupportData!$F$10*2.6417205235815E-07/1000000</f>
        <v>0</v>
      </c>
      <c r="F93" s="18">
        <f>INDEX(Weather!$J$8:$AG$37,MATCH(A93,Weather!$I$8:$I$37,0),MATCH(B93,Weather!$J$7:$AG$7,0))*SupportData!$F$9/231000000</f>
        <v>0</v>
      </c>
      <c r="G93" s="1">
        <f>INDEX(LMP!$E$2:$AB$31,MATCH(sheet1!A93,LMP!$A$2:$A$31,0),MATCH(B93,LMP!$E$1:$AB$1,0))</f>
        <v>20.76</v>
      </c>
    </row>
    <row r="94" spans="1:7">
      <c r="A94" s="17">
        <f t="shared" si="1"/>
        <v>40698</v>
      </c>
      <c r="B94" s="1" t="str">
        <f t="shared" si="2"/>
        <v>HE05</v>
      </c>
      <c r="C94" s="1">
        <f>VLOOKUP(A94&amp;B94,Weather!$C$8:$G$247,2,1)</f>
        <v>74</v>
      </c>
      <c r="D94" s="1">
        <f>VLOOKUP(A94&amp;B94,Weather!$C$8:$G$247,3,1)</f>
        <v>60</v>
      </c>
      <c r="E94" s="18">
        <f>SupportData!$F$16*((SupportData!$F$17+(C94-32)*5/9)^2)*(SupportData!$F$18-D94/100)*SupportData!$F$10*2.6417205235815E-07/1000000</f>
        <v>0</v>
      </c>
      <c r="F94" s="18">
        <f>INDEX(Weather!$J$8:$AG$37,MATCH(A94,Weather!$I$8:$I$37,0),MATCH(B94,Weather!$J$7:$AG$7,0))*SupportData!$F$9/231000000</f>
        <v>0</v>
      </c>
      <c r="G94" s="1">
        <f>INDEX(LMP!$E$2:$AB$31,MATCH(sheet1!A94,LMP!$A$2:$A$31,0),MATCH(B94,LMP!$E$1:$AB$1,0))</f>
        <v>21.4</v>
      </c>
    </row>
    <row r="95" spans="1:7">
      <c r="A95" s="17">
        <f t="shared" si="1"/>
        <v>40698</v>
      </c>
      <c r="B95" s="1" t="str">
        <f t="shared" si="2"/>
        <v>HE06</v>
      </c>
      <c r="C95" s="1">
        <f>VLOOKUP(A95&amp;B95,Weather!$C$8:$G$247,2,1)</f>
        <v>74</v>
      </c>
      <c r="D95" s="1">
        <f>VLOOKUP(A95&amp;B95,Weather!$C$8:$G$247,3,1)</f>
        <v>60</v>
      </c>
      <c r="E95" s="18">
        <f>SupportData!$F$16*((SupportData!$F$17+(C95-32)*5/9)^2)*(SupportData!$F$18-D95/100)*SupportData!$F$10*2.6417205235815E-07/1000000</f>
        <v>0</v>
      </c>
      <c r="F95" s="18">
        <f>INDEX(Weather!$J$8:$AG$37,MATCH(A95,Weather!$I$8:$I$37,0),MATCH(B95,Weather!$J$7:$AG$7,0))*SupportData!$F$9/231000000</f>
        <v>0</v>
      </c>
      <c r="G95" s="1">
        <f>INDEX(LMP!$E$2:$AB$31,MATCH(sheet1!A95,LMP!$A$2:$A$31,0),MATCH(B95,LMP!$E$1:$AB$1,0))</f>
        <v>22.06</v>
      </c>
    </row>
    <row r="96" spans="1:7">
      <c r="A96" s="17">
        <f t="shared" si="1"/>
        <v>40698</v>
      </c>
      <c r="B96" s="1" t="str">
        <f t="shared" si="2"/>
        <v>HE07</v>
      </c>
      <c r="C96" s="1">
        <f>VLOOKUP(A96&amp;B96,Weather!$C$8:$G$247,2,1)</f>
        <v>68</v>
      </c>
      <c r="D96" s="1">
        <f>VLOOKUP(A96&amp;B96,Weather!$C$8:$G$247,3,1)</f>
        <v>78</v>
      </c>
      <c r="E96" s="18">
        <f>SupportData!$F$16*((SupportData!$F$17+(C96-32)*5/9)^2)*(SupportData!$F$18-D96/100)*SupportData!$F$10*2.6417205235815E-07/1000000</f>
        <v>0</v>
      </c>
      <c r="F96" s="18">
        <f>INDEX(Weather!$J$8:$AG$37,MATCH(A96,Weather!$I$8:$I$37,0),MATCH(B96,Weather!$J$7:$AG$7,0))*SupportData!$F$9/231000000</f>
        <v>0</v>
      </c>
      <c r="G96" s="1">
        <f>INDEX(LMP!$E$2:$AB$31,MATCH(sheet1!A96,LMP!$A$2:$A$31,0),MATCH(B96,LMP!$E$1:$AB$1,0))</f>
        <v>24.22</v>
      </c>
    </row>
    <row r="97" spans="1:7">
      <c r="A97" s="17">
        <f t="shared" si="1"/>
        <v>40698</v>
      </c>
      <c r="B97" s="1" t="str">
        <f t="shared" si="2"/>
        <v>HE08</v>
      </c>
      <c r="C97" s="1">
        <f>VLOOKUP(A97&amp;B97,Weather!$C$8:$G$247,2,1)</f>
        <v>68</v>
      </c>
      <c r="D97" s="1">
        <f>VLOOKUP(A97&amp;B97,Weather!$C$8:$G$247,3,1)</f>
        <v>78</v>
      </c>
      <c r="E97" s="18">
        <f>SupportData!$F$16*((SupportData!$F$17+(C97-32)*5/9)^2)*(SupportData!$F$18-D97/100)*SupportData!$F$10*2.6417205235815E-07/1000000</f>
        <v>0</v>
      </c>
      <c r="F97" s="18">
        <f>INDEX(Weather!$J$8:$AG$37,MATCH(A97,Weather!$I$8:$I$37,0),MATCH(B97,Weather!$J$7:$AG$7,0))*SupportData!$F$9/231000000</f>
        <v>0</v>
      </c>
      <c r="G97" s="1">
        <f>INDEX(LMP!$E$2:$AB$31,MATCH(sheet1!A97,LMP!$A$2:$A$31,0),MATCH(B97,LMP!$E$1:$AB$1,0))</f>
        <v>29.74</v>
      </c>
    </row>
    <row r="98" spans="1:7">
      <c r="A98" s="17">
        <f t="shared" si="1"/>
        <v>40698</v>
      </c>
      <c r="B98" s="1" t="str">
        <f t="shared" si="2"/>
        <v>HE09</v>
      </c>
      <c r="C98" s="1">
        <f>VLOOKUP(A98&amp;B98,Weather!$C$8:$G$247,2,1)</f>
        <v>68</v>
      </c>
      <c r="D98" s="1">
        <f>VLOOKUP(A98&amp;B98,Weather!$C$8:$G$247,3,1)</f>
        <v>78</v>
      </c>
      <c r="E98" s="18">
        <f>SupportData!$F$16*((SupportData!$F$17+(C98-32)*5/9)^2)*(SupportData!$F$18-D98/100)*SupportData!$F$10*2.6417205235815E-07/1000000</f>
        <v>0</v>
      </c>
      <c r="F98" s="18">
        <f>INDEX(Weather!$J$8:$AG$37,MATCH(A98,Weather!$I$8:$I$37,0),MATCH(B98,Weather!$J$7:$AG$7,0))*SupportData!$F$9/231000000</f>
        <v>0</v>
      </c>
      <c r="G98" s="1">
        <f>INDEX(LMP!$E$2:$AB$31,MATCH(sheet1!A98,LMP!$A$2:$A$31,0),MATCH(B98,LMP!$E$1:$AB$1,0))</f>
        <v>35.159999999999997</v>
      </c>
    </row>
    <row r="99" spans="1:7">
      <c r="A99" s="17">
        <f t="shared" si="1"/>
        <v>40698</v>
      </c>
      <c r="B99" s="1" t="str">
        <f t="shared" si="2"/>
        <v>HE10</v>
      </c>
      <c r="C99" s="1">
        <f>VLOOKUP(A99&amp;B99,Weather!$C$8:$G$247,2,1)</f>
        <v>72</v>
      </c>
      <c r="D99" s="1">
        <f>VLOOKUP(A99&amp;B99,Weather!$C$8:$G$247,3,1)</f>
        <v>76</v>
      </c>
      <c r="E99" s="18">
        <f>SupportData!$F$16*((SupportData!$F$17+(C99-32)*5/9)^2)*(SupportData!$F$18-D99/100)*SupportData!$F$10*2.6417205235815E-07/1000000</f>
        <v>0</v>
      </c>
      <c r="F99" s="18">
        <f>INDEX(Weather!$J$8:$AG$37,MATCH(A99,Weather!$I$8:$I$37,0),MATCH(B99,Weather!$J$7:$AG$7,0))*SupportData!$F$9/231000000</f>
        <v>0</v>
      </c>
      <c r="G99" s="1">
        <f>INDEX(LMP!$E$2:$AB$31,MATCH(sheet1!A99,LMP!$A$2:$A$31,0),MATCH(B99,LMP!$E$1:$AB$1,0))</f>
        <v>42.55</v>
      </c>
    </row>
    <row r="100" spans="1:7">
      <c r="A100" s="17">
        <f t="shared" si="1"/>
        <v>40698</v>
      </c>
      <c r="B100" s="1" t="str">
        <f t="shared" si="2"/>
        <v>HE11</v>
      </c>
      <c r="C100" s="1">
        <f>VLOOKUP(A100&amp;B100,Weather!$C$8:$G$247,2,1)</f>
        <v>72</v>
      </c>
      <c r="D100" s="1">
        <f>VLOOKUP(A100&amp;B100,Weather!$C$8:$G$247,3,1)</f>
        <v>76</v>
      </c>
      <c r="E100" s="18">
        <f>SupportData!$F$16*((SupportData!$F$17+(C100-32)*5/9)^2)*(SupportData!$F$18-D100/100)*SupportData!$F$10*2.6417205235815E-07/1000000</f>
        <v>0</v>
      </c>
      <c r="F100" s="18">
        <f>INDEX(Weather!$J$8:$AG$37,MATCH(A100,Weather!$I$8:$I$37,0),MATCH(B100,Weather!$J$7:$AG$7,0))*SupportData!$F$9/231000000</f>
        <v>0</v>
      </c>
      <c r="G100" s="1">
        <f>INDEX(LMP!$E$2:$AB$31,MATCH(sheet1!A100,LMP!$A$2:$A$31,0),MATCH(B100,LMP!$E$1:$AB$1,0))</f>
        <v>136.93</v>
      </c>
    </row>
    <row r="101" spans="1:7">
      <c r="A101" s="17">
        <f t="shared" si="1"/>
        <v>40698</v>
      </c>
      <c r="B101" s="1" t="str">
        <f t="shared" si="2"/>
        <v>HE12</v>
      </c>
      <c r="C101" s="1">
        <f>VLOOKUP(A101&amp;B101,Weather!$C$8:$G$247,2,1)</f>
        <v>72</v>
      </c>
      <c r="D101" s="1">
        <f>VLOOKUP(A101&amp;B101,Weather!$C$8:$G$247,3,1)</f>
        <v>76</v>
      </c>
      <c r="E101" s="18">
        <f>SupportData!$F$16*((SupportData!$F$17+(C101-32)*5/9)^2)*(SupportData!$F$18-D101/100)*SupportData!$F$10*2.6417205235815E-07/1000000</f>
        <v>0</v>
      </c>
      <c r="F101" s="18">
        <f>INDEX(Weather!$J$8:$AG$37,MATCH(A101,Weather!$I$8:$I$37,0),MATCH(B101,Weather!$J$7:$AG$7,0))*SupportData!$F$9/231000000</f>
        <v>0</v>
      </c>
      <c r="G101" s="1">
        <f>INDEX(LMP!$E$2:$AB$31,MATCH(sheet1!A101,LMP!$A$2:$A$31,0),MATCH(B101,LMP!$E$1:$AB$1,0))</f>
        <v>80.819999999999993</v>
      </c>
    </row>
    <row r="102" spans="1:7">
      <c r="A102" s="17">
        <f t="shared" si="1"/>
        <v>40698</v>
      </c>
      <c r="B102" s="1" t="str">
        <f t="shared" si="2"/>
        <v>HE13</v>
      </c>
      <c r="C102" s="1">
        <f>VLOOKUP(A102&amp;B102,Weather!$C$8:$G$247,2,1)</f>
        <v>75</v>
      </c>
      <c r="D102" s="1">
        <f>VLOOKUP(A102&amp;B102,Weather!$C$8:$G$247,3,1)</f>
        <v>64</v>
      </c>
      <c r="E102" s="18">
        <f>SupportData!$F$16*((SupportData!$F$17+(C102-32)*5/9)^2)*(SupportData!$F$18-D102/100)*SupportData!$F$10*2.6417205235815E-07/1000000</f>
        <v>0</v>
      </c>
      <c r="F102" s="18">
        <f>INDEX(Weather!$J$8:$AG$37,MATCH(A102,Weather!$I$8:$I$37,0),MATCH(B102,Weather!$J$7:$AG$7,0))*SupportData!$F$9/231000000</f>
        <v>0</v>
      </c>
      <c r="G102" s="1">
        <f>INDEX(LMP!$E$2:$AB$31,MATCH(sheet1!A102,LMP!$A$2:$A$31,0),MATCH(B102,LMP!$E$1:$AB$1,0))</f>
        <v>49.13</v>
      </c>
    </row>
    <row r="103" spans="1:7">
      <c r="A103" s="17">
        <f t="shared" si="1"/>
        <v>40698</v>
      </c>
      <c r="B103" s="1" t="str">
        <f t="shared" si="2"/>
        <v>HE14</v>
      </c>
      <c r="C103" s="1">
        <f>VLOOKUP(A103&amp;B103,Weather!$C$8:$G$247,2,1)</f>
        <v>75</v>
      </c>
      <c r="D103" s="1">
        <f>VLOOKUP(A103&amp;B103,Weather!$C$8:$G$247,3,1)</f>
        <v>64</v>
      </c>
      <c r="E103" s="18">
        <f>SupportData!$F$16*((SupportData!$F$17+(C103-32)*5/9)^2)*(SupportData!$F$18-D103/100)*SupportData!$F$10*2.6417205235815E-07/1000000</f>
        <v>0</v>
      </c>
      <c r="F103" s="18">
        <f>INDEX(Weather!$J$8:$AG$37,MATCH(A103,Weather!$I$8:$I$37,0),MATCH(B103,Weather!$J$7:$AG$7,0))*SupportData!$F$9/231000000</f>
        <v>0</v>
      </c>
      <c r="G103" s="1">
        <f>INDEX(LMP!$E$2:$AB$31,MATCH(sheet1!A103,LMP!$A$2:$A$31,0),MATCH(B103,LMP!$E$1:$AB$1,0))</f>
        <v>52.99</v>
      </c>
    </row>
    <row r="104" spans="1:7">
      <c r="A104" s="17">
        <f t="shared" si="1"/>
        <v>40698</v>
      </c>
      <c r="B104" s="1" t="str">
        <f t="shared" si="2"/>
        <v>HE15</v>
      </c>
      <c r="C104" s="1">
        <f>VLOOKUP(A104&amp;B104,Weather!$C$8:$G$247,2,1)</f>
        <v>75</v>
      </c>
      <c r="D104" s="1">
        <f>VLOOKUP(A104&amp;B104,Weather!$C$8:$G$247,3,1)</f>
        <v>64</v>
      </c>
      <c r="E104" s="18">
        <f>SupportData!$F$16*((SupportData!$F$17+(C104-32)*5/9)^2)*(SupportData!$F$18-D104/100)*SupportData!$F$10*2.6417205235815E-07/1000000</f>
        <v>0</v>
      </c>
      <c r="F104" s="18">
        <f>INDEX(Weather!$J$8:$AG$37,MATCH(A104,Weather!$I$8:$I$37,0),MATCH(B104,Weather!$J$7:$AG$7,0))*SupportData!$F$9/231000000</f>
        <v>0</v>
      </c>
      <c r="G104" s="1">
        <f>INDEX(LMP!$E$2:$AB$31,MATCH(sheet1!A104,LMP!$A$2:$A$31,0),MATCH(B104,LMP!$E$1:$AB$1,0))</f>
        <v>62.9</v>
      </c>
    </row>
    <row r="105" spans="1:7">
      <c r="A105" s="17">
        <f t="shared" si="1"/>
        <v>40698</v>
      </c>
      <c r="B105" s="1" t="str">
        <f t="shared" si="2"/>
        <v>HE16</v>
      </c>
      <c r="C105" s="1">
        <f>VLOOKUP(A105&amp;B105,Weather!$C$8:$G$247,2,1)</f>
        <v>91</v>
      </c>
      <c r="D105" s="1">
        <f>VLOOKUP(A105&amp;B105,Weather!$C$8:$G$247,3,1)</f>
        <v>31</v>
      </c>
      <c r="E105" s="18">
        <f>SupportData!$F$16*((SupportData!$F$17+(C105-32)*5/9)^2)*(SupportData!$F$18-D105/100)*SupportData!$F$10*2.6417205235815E-07/1000000</f>
        <v>0</v>
      </c>
      <c r="F105" s="18">
        <f>INDEX(Weather!$J$8:$AG$37,MATCH(A105,Weather!$I$8:$I$37,0),MATCH(B105,Weather!$J$7:$AG$7,0))*SupportData!$F$9/231000000</f>
        <v>0</v>
      </c>
      <c r="G105" s="1">
        <f>INDEX(LMP!$E$2:$AB$31,MATCH(sheet1!A105,LMP!$A$2:$A$31,0),MATCH(B105,LMP!$E$1:$AB$1,0))</f>
        <v>53.52</v>
      </c>
    </row>
    <row r="106" spans="1:7">
      <c r="A106" s="17">
        <f t="shared" ref="A106:A169" si="3">DATE(YEAR(A82),MONTH(A82),DAY(A82)+1)</f>
        <v>40698</v>
      </c>
      <c r="B106" s="1" t="str">
        <f t="shared" ref="B106:B169" si="4">B82</f>
        <v>HE17</v>
      </c>
      <c r="C106" s="1">
        <f>VLOOKUP(A106&amp;B106,Weather!$C$8:$G$247,2,1)</f>
        <v>91</v>
      </c>
      <c r="D106" s="1">
        <f>VLOOKUP(A106&amp;B106,Weather!$C$8:$G$247,3,1)</f>
        <v>31</v>
      </c>
      <c r="E106" s="18">
        <f>SupportData!$F$16*((SupportData!$F$17+(C106-32)*5/9)^2)*(SupportData!$F$18-D106/100)*SupportData!$F$10*2.6417205235815E-07/1000000</f>
        <v>0</v>
      </c>
      <c r="F106" s="18">
        <f>INDEX(Weather!$J$8:$AG$37,MATCH(A106,Weather!$I$8:$I$37,0),MATCH(B106,Weather!$J$7:$AG$7,0))*SupportData!$F$9/231000000</f>
        <v>0</v>
      </c>
      <c r="G106" s="1">
        <f>INDEX(LMP!$E$2:$AB$31,MATCH(sheet1!A106,LMP!$A$2:$A$31,0),MATCH(B106,LMP!$E$1:$AB$1,0))</f>
        <v>52.52</v>
      </c>
    </row>
    <row r="107" spans="1:7">
      <c r="A107" s="17">
        <f t="shared" si="3"/>
        <v>40698</v>
      </c>
      <c r="B107" s="1" t="str">
        <f t="shared" si="4"/>
        <v>HE18</v>
      </c>
      <c r="C107" s="1">
        <f>VLOOKUP(A107&amp;B107,Weather!$C$8:$G$247,2,1)</f>
        <v>91</v>
      </c>
      <c r="D107" s="1">
        <f>VLOOKUP(A107&amp;B107,Weather!$C$8:$G$247,3,1)</f>
        <v>31</v>
      </c>
      <c r="E107" s="18">
        <f>SupportData!$F$16*((SupportData!$F$17+(C107-32)*5/9)^2)*(SupportData!$F$18-D107/100)*SupportData!$F$10*2.6417205235815E-07/1000000</f>
        <v>0</v>
      </c>
      <c r="F107" s="18">
        <f>INDEX(Weather!$J$8:$AG$37,MATCH(A107,Weather!$I$8:$I$37,0),MATCH(B107,Weather!$J$7:$AG$7,0))*SupportData!$F$9/231000000</f>
        <v>0</v>
      </c>
      <c r="G107" s="1">
        <f>INDEX(LMP!$E$2:$AB$31,MATCH(sheet1!A107,LMP!$A$2:$A$31,0),MATCH(B107,LMP!$E$1:$AB$1,0))</f>
        <v>52.61</v>
      </c>
    </row>
    <row r="108" spans="1:7">
      <c r="A108" s="17">
        <f t="shared" si="3"/>
        <v>40698</v>
      </c>
      <c r="B108" s="1" t="str">
        <f t="shared" si="4"/>
        <v>HE19</v>
      </c>
      <c r="C108" s="1">
        <f>VLOOKUP(A108&amp;B108,Weather!$C$8:$G$247,2,1)</f>
        <v>79</v>
      </c>
      <c r="D108" s="1">
        <f>VLOOKUP(A108&amp;B108,Weather!$C$8:$G$247,3,1)</f>
        <v>45</v>
      </c>
      <c r="E108" s="18">
        <f>SupportData!$F$16*((SupportData!$F$17+(C108-32)*5/9)^2)*(SupportData!$F$18-D108/100)*SupportData!$F$10*2.6417205235815E-07/1000000</f>
        <v>0</v>
      </c>
      <c r="F108" s="18">
        <f>INDEX(Weather!$J$8:$AG$37,MATCH(A108,Weather!$I$8:$I$37,0),MATCH(B108,Weather!$J$7:$AG$7,0))*SupportData!$F$9/231000000</f>
        <v>0</v>
      </c>
      <c r="G108" s="1">
        <f>INDEX(LMP!$E$2:$AB$31,MATCH(sheet1!A108,LMP!$A$2:$A$31,0),MATCH(B108,LMP!$E$1:$AB$1,0))</f>
        <v>45.56</v>
      </c>
    </row>
    <row r="109" spans="1:7">
      <c r="A109" s="17">
        <f t="shared" si="3"/>
        <v>40698</v>
      </c>
      <c r="B109" s="1" t="str">
        <f t="shared" si="4"/>
        <v>HE20</v>
      </c>
      <c r="C109" s="1">
        <f>VLOOKUP(A109&amp;B109,Weather!$C$8:$G$247,2,1)</f>
        <v>79</v>
      </c>
      <c r="D109" s="1">
        <f>VLOOKUP(A109&amp;B109,Weather!$C$8:$G$247,3,1)</f>
        <v>45</v>
      </c>
      <c r="E109" s="18">
        <f>SupportData!$F$16*((SupportData!$F$17+(C109-32)*5/9)^2)*(SupportData!$F$18-D109/100)*SupportData!$F$10*2.6417205235815E-07/1000000</f>
        <v>0</v>
      </c>
      <c r="F109" s="18">
        <f>INDEX(Weather!$J$8:$AG$37,MATCH(A109,Weather!$I$8:$I$37,0),MATCH(B109,Weather!$J$7:$AG$7,0))*SupportData!$F$9/231000000</f>
        <v>0</v>
      </c>
      <c r="G109" s="1">
        <f>INDEX(LMP!$E$2:$AB$31,MATCH(sheet1!A109,LMP!$A$2:$A$31,0),MATCH(B109,LMP!$E$1:$AB$1,0))</f>
        <v>99.26</v>
      </c>
    </row>
    <row r="110" spans="1:7">
      <c r="A110" s="17">
        <f t="shared" si="3"/>
        <v>40698</v>
      </c>
      <c r="B110" s="1" t="str">
        <f t="shared" si="4"/>
        <v>HE21</v>
      </c>
      <c r="C110" s="1">
        <f>VLOOKUP(A110&amp;B110,Weather!$C$8:$G$247,2,1)</f>
        <v>79</v>
      </c>
      <c r="D110" s="1">
        <f>VLOOKUP(A110&amp;B110,Weather!$C$8:$G$247,3,1)</f>
        <v>45</v>
      </c>
      <c r="E110" s="18">
        <f>SupportData!$F$16*((SupportData!$F$17+(C110-32)*5/9)^2)*(SupportData!$F$18-D110/100)*SupportData!$F$10*2.6417205235815E-07/1000000</f>
        <v>0</v>
      </c>
      <c r="F110" s="18">
        <f>INDEX(Weather!$J$8:$AG$37,MATCH(A110,Weather!$I$8:$I$37,0),MATCH(B110,Weather!$J$7:$AG$7,0))*SupportData!$F$9/231000000</f>
        <v>0</v>
      </c>
      <c r="G110" s="1">
        <f>INDEX(LMP!$E$2:$AB$31,MATCH(sheet1!A110,LMP!$A$2:$A$31,0),MATCH(B110,LMP!$E$1:$AB$1,0))</f>
        <v>36.31</v>
      </c>
    </row>
    <row r="111" spans="1:7">
      <c r="A111" s="17">
        <f t="shared" si="3"/>
        <v>40698</v>
      </c>
      <c r="B111" s="1" t="str">
        <f t="shared" si="4"/>
        <v>HE22</v>
      </c>
      <c r="C111" s="1">
        <f>VLOOKUP(A111&amp;B111,Weather!$C$8:$G$247,2,1)</f>
        <v>64</v>
      </c>
      <c r="D111" s="1">
        <f>VLOOKUP(A111&amp;B111,Weather!$C$8:$G$247,3,1)</f>
        <v>70</v>
      </c>
      <c r="E111" s="18">
        <f>SupportData!$F$16*((SupportData!$F$17+(C111-32)*5/9)^2)*(SupportData!$F$18-D111/100)*SupportData!$F$10*2.6417205235815E-07/1000000</f>
        <v>0</v>
      </c>
      <c r="F111" s="18">
        <f>INDEX(Weather!$J$8:$AG$37,MATCH(A111,Weather!$I$8:$I$37,0),MATCH(B111,Weather!$J$7:$AG$7,0))*SupportData!$F$9/231000000</f>
        <v>0</v>
      </c>
      <c r="G111" s="1">
        <f>INDEX(LMP!$E$2:$AB$31,MATCH(sheet1!A111,LMP!$A$2:$A$31,0),MATCH(B111,LMP!$E$1:$AB$1,0))</f>
        <v>125.6</v>
      </c>
    </row>
    <row r="112" spans="1:7">
      <c r="A112" s="17">
        <f t="shared" si="3"/>
        <v>40698</v>
      </c>
      <c r="B112" s="1" t="str">
        <f t="shared" si="4"/>
        <v>HE23</v>
      </c>
      <c r="C112" s="1">
        <f>VLOOKUP(A112&amp;B112,Weather!$C$8:$G$247,2,1)</f>
        <v>64</v>
      </c>
      <c r="D112" s="1">
        <f>VLOOKUP(A112&amp;B112,Weather!$C$8:$G$247,3,1)</f>
        <v>70</v>
      </c>
      <c r="E112" s="18">
        <f>SupportData!$F$16*((SupportData!$F$17+(C112-32)*5/9)^2)*(SupportData!$F$18-D112/100)*SupportData!$F$10*2.6417205235815E-07/1000000</f>
        <v>0</v>
      </c>
      <c r="F112" s="18">
        <f>INDEX(Weather!$J$8:$AG$37,MATCH(A112,Weather!$I$8:$I$37,0),MATCH(B112,Weather!$J$7:$AG$7,0))*SupportData!$F$9/231000000</f>
        <v>0</v>
      </c>
      <c r="G112" s="1">
        <f>INDEX(LMP!$E$2:$AB$31,MATCH(sheet1!A112,LMP!$A$2:$A$31,0),MATCH(B112,LMP!$E$1:$AB$1,0))</f>
        <v>26.61</v>
      </c>
    </row>
    <row r="113" spans="1:7">
      <c r="A113" s="17">
        <f t="shared" si="3"/>
        <v>40698</v>
      </c>
      <c r="B113" s="1" t="str">
        <f t="shared" si="4"/>
        <v>HE24</v>
      </c>
      <c r="C113" s="1">
        <f>VLOOKUP(A113&amp;B113,Weather!$C$8:$G$247,2,1)</f>
        <v>64</v>
      </c>
      <c r="D113" s="1">
        <f>VLOOKUP(A113&amp;B113,Weather!$C$8:$G$247,3,1)</f>
        <v>70</v>
      </c>
      <c r="E113" s="18">
        <f>SupportData!$F$16*((SupportData!$F$17+(C113-32)*5/9)^2)*(SupportData!$F$18-D113/100)*SupportData!$F$10*2.6417205235815E-07/1000000</f>
        <v>0</v>
      </c>
      <c r="F113" s="18">
        <f>INDEX(Weather!$J$8:$AG$37,MATCH(A113,Weather!$I$8:$I$37,0),MATCH(B113,Weather!$J$7:$AG$7,0))*SupportData!$F$9/231000000</f>
        <v>0</v>
      </c>
      <c r="G113" s="1">
        <f>INDEX(LMP!$E$2:$AB$31,MATCH(sheet1!A113,LMP!$A$2:$A$31,0),MATCH(B113,LMP!$E$1:$AB$1,0))</f>
        <v>129.80000000000001</v>
      </c>
    </row>
    <row r="114" spans="1:7">
      <c r="A114" s="17">
        <f t="shared" si="3"/>
        <v>40699</v>
      </c>
      <c r="B114" s="1" t="str">
        <f t="shared" si="4"/>
        <v>HE01</v>
      </c>
      <c r="C114" s="1">
        <f>VLOOKUP(A114&amp;B114,Weather!$C$8:$G$247,2,1)</f>
        <v>59</v>
      </c>
      <c r="D114" s="1">
        <f>VLOOKUP(A114&amp;B114,Weather!$C$8:$G$247,3,1)</f>
        <v>75</v>
      </c>
      <c r="E114" s="18">
        <f>SupportData!$F$16*((SupportData!$F$17+(C114-32)*5/9)^2)*(SupportData!$F$18-D114/100)*SupportData!$F$10*2.6417205235815E-07/1000000</f>
        <v>0</v>
      </c>
      <c r="F114" s="18">
        <f>INDEX(Weather!$J$8:$AG$37,MATCH(A114,Weather!$I$8:$I$37,0),MATCH(B114,Weather!$J$7:$AG$7,0))*SupportData!$F$9/231000000</f>
        <v>0</v>
      </c>
      <c r="G114" s="1">
        <f>INDEX(LMP!$E$2:$AB$31,MATCH(sheet1!A114,LMP!$A$2:$A$31,0),MATCH(B114,LMP!$E$1:$AB$1,0))</f>
        <v>25.05</v>
      </c>
    </row>
    <row r="115" spans="1:7">
      <c r="A115" s="17">
        <f t="shared" si="3"/>
        <v>40699</v>
      </c>
      <c r="B115" s="1" t="str">
        <f t="shared" si="4"/>
        <v>HE02</v>
      </c>
      <c r="C115" s="1">
        <f>VLOOKUP(A115&amp;B115,Weather!$C$8:$G$247,2,1)</f>
        <v>59</v>
      </c>
      <c r="D115" s="1">
        <f>VLOOKUP(A115&amp;B115,Weather!$C$8:$G$247,3,1)</f>
        <v>75</v>
      </c>
      <c r="E115" s="18">
        <f>SupportData!$F$16*((SupportData!$F$17+(C115-32)*5/9)^2)*(SupportData!$F$18-D115/100)*SupportData!$F$10*2.6417205235815E-07/1000000</f>
        <v>0</v>
      </c>
      <c r="F115" s="18">
        <f>INDEX(Weather!$J$8:$AG$37,MATCH(A115,Weather!$I$8:$I$37,0),MATCH(B115,Weather!$J$7:$AG$7,0))*SupportData!$F$9/231000000</f>
        <v>0</v>
      </c>
      <c r="G115" s="1">
        <f>INDEX(LMP!$E$2:$AB$31,MATCH(sheet1!A115,LMP!$A$2:$A$31,0),MATCH(B115,LMP!$E$1:$AB$1,0))</f>
        <v>38.409999999999997</v>
      </c>
    </row>
    <row r="116" spans="1:7">
      <c r="A116" s="17">
        <f t="shared" si="3"/>
        <v>40699</v>
      </c>
      <c r="B116" s="1" t="str">
        <f t="shared" si="4"/>
        <v>HE03</v>
      </c>
      <c r="C116" s="1">
        <f>VLOOKUP(A116&amp;B116,Weather!$C$8:$G$247,2,1)</f>
        <v>59</v>
      </c>
      <c r="D116" s="1">
        <f>VLOOKUP(A116&amp;B116,Weather!$C$8:$G$247,3,1)</f>
        <v>75</v>
      </c>
      <c r="E116" s="18">
        <f>SupportData!$F$16*((SupportData!$F$17+(C116-32)*5/9)^2)*(SupportData!$F$18-D116/100)*SupportData!$F$10*2.6417205235815E-07/1000000</f>
        <v>0</v>
      </c>
      <c r="F116" s="18">
        <f>INDEX(Weather!$J$8:$AG$37,MATCH(A116,Weather!$I$8:$I$37,0),MATCH(B116,Weather!$J$7:$AG$7,0))*SupportData!$F$9/231000000</f>
        <v>0</v>
      </c>
      <c r="G116" s="1">
        <f>INDEX(LMP!$E$2:$AB$31,MATCH(sheet1!A116,LMP!$A$2:$A$31,0),MATCH(B116,LMP!$E$1:$AB$1,0))</f>
        <v>23.46</v>
      </c>
    </row>
    <row r="117" spans="1:7">
      <c r="A117" s="17">
        <f t="shared" si="3"/>
        <v>40699</v>
      </c>
      <c r="B117" s="1" t="str">
        <f t="shared" si="4"/>
        <v>HE04</v>
      </c>
      <c r="C117" s="1">
        <f>VLOOKUP(A117&amp;B117,Weather!$C$8:$G$247,2,1)</f>
        <v>55</v>
      </c>
      <c r="D117" s="1">
        <f>VLOOKUP(A117&amp;B117,Weather!$C$8:$G$247,3,1)</f>
        <v>86</v>
      </c>
      <c r="E117" s="18">
        <f>SupportData!$F$16*((SupportData!$F$17+(C117-32)*5/9)^2)*(SupportData!$F$18-D117/100)*SupportData!$F$10*2.6417205235815E-07/1000000</f>
        <v>0</v>
      </c>
      <c r="F117" s="18">
        <f>INDEX(Weather!$J$8:$AG$37,MATCH(A117,Weather!$I$8:$I$37,0),MATCH(B117,Weather!$J$7:$AG$7,0))*SupportData!$F$9/231000000</f>
        <v>0</v>
      </c>
      <c r="G117" s="1">
        <f>INDEX(LMP!$E$2:$AB$31,MATCH(sheet1!A117,LMP!$A$2:$A$31,0),MATCH(B117,LMP!$E$1:$AB$1,0))</f>
        <v>23.31</v>
      </c>
    </row>
    <row r="118" spans="1:7">
      <c r="A118" s="17">
        <f t="shared" si="3"/>
        <v>40699</v>
      </c>
      <c r="B118" s="1" t="str">
        <f t="shared" si="4"/>
        <v>HE05</v>
      </c>
      <c r="C118" s="1">
        <f>VLOOKUP(A118&amp;B118,Weather!$C$8:$G$247,2,1)</f>
        <v>55</v>
      </c>
      <c r="D118" s="1">
        <f>VLOOKUP(A118&amp;B118,Weather!$C$8:$G$247,3,1)</f>
        <v>86</v>
      </c>
      <c r="E118" s="18">
        <f>SupportData!$F$16*((SupportData!$F$17+(C118-32)*5/9)^2)*(SupportData!$F$18-D118/100)*SupportData!$F$10*2.6417205235815E-07/1000000</f>
        <v>0</v>
      </c>
      <c r="F118" s="18">
        <f>INDEX(Weather!$J$8:$AG$37,MATCH(A118,Weather!$I$8:$I$37,0),MATCH(B118,Weather!$J$7:$AG$7,0))*SupportData!$F$9/231000000</f>
        <v>0</v>
      </c>
      <c r="G118" s="1">
        <f>INDEX(LMP!$E$2:$AB$31,MATCH(sheet1!A118,LMP!$A$2:$A$31,0),MATCH(B118,LMP!$E$1:$AB$1,0))</f>
        <v>20.12</v>
      </c>
    </row>
    <row r="119" spans="1:7">
      <c r="A119" s="17">
        <f t="shared" si="3"/>
        <v>40699</v>
      </c>
      <c r="B119" s="1" t="str">
        <f t="shared" si="4"/>
        <v>HE06</v>
      </c>
      <c r="C119" s="1">
        <f>VLOOKUP(A119&amp;B119,Weather!$C$8:$G$247,2,1)</f>
        <v>55</v>
      </c>
      <c r="D119" s="1">
        <f>VLOOKUP(A119&amp;B119,Weather!$C$8:$G$247,3,1)</f>
        <v>86</v>
      </c>
      <c r="E119" s="18">
        <f>SupportData!$F$16*((SupportData!$F$17+(C119-32)*5/9)^2)*(SupportData!$F$18-D119/100)*SupportData!$F$10*2.6417205235815E-07/1000000</f>
        <v>0</v>
      </c>
      <c r="F119" s="18">
        <f>INDEX(Weather!$J$8:$AG$37,MATCH(A119,Weather!$I$8:$I$37,0),MATCH(B119,Weather!$J$7:$AG$7,0))*SupportData!$F$9/231000000</f>
        <v>0</v>
      </c>
      <c r="G119" s="1">
        <f>INDEX(LMP!$E$2:$AB$31,MATCH(sheet1!A119,LMP!$A$2:$A$31,0),MATCH(B119,LMP!$E$1:$AB$1,0))</f>
        <v>18.53</v>
      </c>
    </row>
    <row r="120" spans="1:7">
      <c r="A120" s="17">
        <f t="shared" si="3"/>
        <v>40699</v>
      </c>
      <c r="B120" s="1" t="str">
        <f t="shared" si="4"/>
        <v>HE07</v>
      </c>
      <c r="C120" s="1">
        <f>VLOOKUP(A120&amp;B120,Weather!$C$8:$G$247,2,1)</f>
        <v>61</v>
      </c>
      <c r="D120" s="1">
        <f>VLOOKUP(A120&amp;B120,Weather!$C$8:$G$247,3,1)</f>
        <v>67</v>
      </c>
      <c r="E120" s="18">
        <f>SupportData!$F$16*((SupportData!$F$17+(C120-32)*5/9)^2)*(SupportData!$F$18-D120/100)*SupportData!$F$10*2.6417205235815E-07/1000000</f>
        <v>0</v>
      </c>
      <c r="F120" s="18">
        <f>INDEX(Weather!$J$8:$AG$37,MATCH(A120,Weather!$I$8:$I$37,0),MATCH(B120,Weather!$J$7:$AG$7,0))*SupportData!$F$9/231000000</f>
        <v>0</v>
      </c>
      <c r="G120" s="1">
        <f>INDEX(LMP!$E$2:$AB$31,MATCH(sheet1!A120,LMP!$A$2:$A$31,0),MATCH(B120,LMP!$E$1:$AB$1,0))</f>
        <v>22.24</v>
      </c>
    </row>
    <row r="121" spans="1:7">
      <c r="A121" s="17">
        <f t="shared" si="3"/>
        <v>40699</v>
      </c>
      <c r="B121" s="1" t="str">
        <f t="shared" si="4"/>
        <v>HE08</v>
      </c>
      <c r="C121" s="1">
        <f>VLOOKUP(A121&amp;B121,Weather!$C$8:$G$247,2,1)</f>
        <v>61</v>
      </c>
      <c r="D121" s="1">
        <f>VLOOKUP(A121&amp;B121,Weather!$C$8:$G$247,3,1)</f>
        <v>67</v>
      </c>
      <c r="E121" s="18">
        <f>SupportData!$F$16*((SupportData!$F$17+(C121-32)*5/9)^2)*(SupportData!$F$18-D121/100)*SupportData!$F$10*2.6417205235815E-07/1000000</f>
        <v>0</v>
      </c>
      <c r="F121" s="18">
        <f>INDEX(Weather!$J$8:$AG$37,MATCH(A121,Weather!$I$8:$I$37,0),MATCH(B121,Weather!$J$7:$AG$7,0))*SupportData!$F$9/231000000</f>
        <v>0</v>
      </c>
      <c r="G121" s="1">
        <f>INDEX(LMP!$E$2:$AB$31,MATCH(sheet1!A121,LMP!$A$2:$A$31,0),MATCH(B121,LMP!$E$1:$AB$1,0))</f>
        <v>25.47</v>
      </c>
    </row>
    <row r="122" spans="1:7">
      <c r="A122" s="17">
        <f t="shared" si="3"/>
        <v>40699</v>
      </c>
      <c r="B122" s="1" t="str">
        <f t="shared" si="4"/>
        <v>HE09</v>
      </c>
      <c r="C122" s="1">
        <f>VLOOKUP(A122&amp;B122,Weather!$C$8:$G$247,2,1)</f>
        <v>61</v>
      </c>
      <c r="D122" s="1">
        <f>VLOOKUP(A122&amp;B122,Weather!$C$8:$G$247,3,1)</f>
        <v>67</v>
      </c>
      <c r="E122" s="18">
        <f>SupportData!$F$16*((SupportData!$F$17+(C122-32)*5/9)^2)*(SupportData!$F$18-D122/100)*SupportData!$F$10*2.6417205235815E-07/1000000</f>
        <v>0</v>
      </c>
      <c r="F122" s="18">
        <f>INDEX(Weather!$J$8:$AG$37,MATCH(A122,Weather!$I$8:$I$37,0),MATCH(B122,Weather!$J$7:$AG$7,0))*SupportData!$F$9/231000000</f>
        <v>0</v>
      </c>
      <c r="G122" s="1">
        <f>INDEX(LMP!$E$2:$AB$31,MATCH(sheet1!A122,LMP!$A$2:$A$31,0),MATCH(B122,LMP!$E$1:$AB$1,0))</f>
        <v>26.44</v>
      </c>
    </row>
    <row r="123" spans="1:7">
      <c r="A123" s="17">
        <f t="shared" si="3"/>
        <v>40699</v>
      </c>
      <c r="B123" s="1" t="str">
        <f t="shared" si="4"/>
        <v>HE10</v>
      </c>
      <c r="C123" s="1">
        <f>VLOOKUP(A123&amp;B123,Weather!$C$8:$G$247,2,1)</f>
        <v>73</v>
      </c>
      <c r="D123" s="1">
        <f>VLOOKUP(A123&amp;B123,Weather!$C$8:$G$247,3,1)</f>
        <v>53</v>
      </c>
      <c r="E123" s="18">
        <f>SupportData!$F$16*((SupportData!$F$17+(C123-32)*5/9)^2)*(SupportData!$F$18-D123/100)*SupportData!$F$10*2.6417205235815E-07/1000000</f>
        <v>0</v>
      </c>
      <c r="F123" s="18">
        <f>INDEX(Weather!$J$8:$AG$37,MATCH(A123,Weather!$I$8:$I$37,0),MATCH(B123,Weather!$J$7:$AG$7,0))*SupportData!$F$9/231000000</f>
        <v>0</v>
      </c>
      <c r="G123" s="1">
        <f>INDEX(LMP!$E$2:$AB$31,MATCH(sheet1!A123,LMP!$A$2:$A$31,0),MATCH(B123,LMP!$E$1:$AB$1,0))</f>
        <v>26.75</v>
      </c>
    </row>
    <row r="124" spans="1:7">
      <c r="A124" s="17">
        <f t="shared" si="3"/>
        <v>40699</v>
      </c>
      <c r="B124" s="1" t="str">
        <f t="shared" si="4"/>
        <v>HE11</v>
      </c>
      <c r="C124" s="1">
        <f>VLOOKUP(A124&amp;B124,Weather!$C$8:$G$247,2,1)</f>
        <v>73</v>
      </c>
      <c r="D124" s="1">
        <f>VLOOKUP(A124&amp;B124,Weather!$C$8:$G$247,3,1)</f>
        <v>53</v>
      </c>
      <c r="E124" s="18">
        <f>SupportData!$F$16*((SupportData!$F$17+(C124-32)*5/9)^2)*(SupportData!$F$18-D124/100)*SupportData!$F$10*2.6417205235815E-07/1000000</f>
        <v>0</v>
      </c>
      <c r="F124" s="18">
        <f>INDEX(Weather!$J$8:$AG$37,MATCH(A124,Weather!$I$8:$I$37,0),MATCH(B124,Weather!$J$7:$AG$7,0))*SupportData!$F$9/231000000</f>
        <v>0</v>
      </c>
      <c r="G124" s="1">
        <f>INDEX(LMP!$E$2:$AB$31,MATCH(sheet1!A124,LMP!$A$2:$A$31,0),MATCH(B124,LMP!$E$1:$AB$1,0))</f>
        <v>42.85</v>
      </c>
    </row>
    <row r="125" spans="1:7">
      <c r="A125" s="17">
        <f t="shared" si="3"/>
        <v>40699</v>
      </c>
      <c r="B125" s="1" t="str">
        <f t="shared" si="4"/>
        <v>HE12</v>
      </c>
      <c r="C125" s="1">
        <f>VLOOKUP(A125&amp;B125,Weather!$C$8:$G$247,2,1)</f>
        <v>73</v>
      </c>
      <c r="D125" s="1">
        <f>VLOOKUP(A125&amp;B125,Weather!$C$8:$G$247,3,1)</f>
        <v>53</v>
      </c>
      <c r="E125" s="18">
        <f>SupportData!$F$16*((SupportData!$F$17+(C125-32)*5/9)^2)*(SupportData!$F$18-D125/100)*SupportData!$F$10*2.6417205235815E-07/1000000</f>
        <v>0</v>
      </c>
      <c r="F125" s="18">
        <f>INDEX(Weather!$J$8:$AG$37,MATCH(A125,Weather!$I$8:$I$37,0),MATCH(B125,Weather!$J$7:$AG$7,0))*SupportData!$F$9/231000000</f>
        <v>0</v>
      </c>
      <c r="G125" s="1">
        <f>INDEX(LMP!$E$2:$AB$31,MATCH(sheet1!A125,LMP!$A$2:$A$31,0),MATCH(B125,LMP!$E$1:$AB$1,0))</f>
        <v>36.04</v>
      </c>
    </row>
    <row r="126" spans="1:7">
      <c r="A126" s="17">
        <f t="shared" si="3"/>
        <v>40699</v>
      </c>
      <c r="B126" s="1" t="str">
        <f t="shared" si="4"/>
        <v>HE13</v>
      </c>
      <c r="C126" s="1">
        <f>VLOOKUP(A126&amp;B126,Weather!$C$8:$G$247,2,1)</f>
        <v>79</v>
      </c>
      <c r="D126" s="1">
        <f>VLOOKUP(A126&amp;B126,Weather!$C$8:$G$247,3,1)</f>
        <v>38</v>
      </c>
      <c r="E126" s="18">
        <f>SupportData!$F$16*((SupportData!$F$17+(C126-32)*5/9)^2)*(SupportData!$F$18-D126/100)*SupportData!$F$10*2.6417205235815E-07/1000000</f>
        <v>0</v>
      </c>
      <c r="F126" s="18">
        <f>INDEX(Weather!$J$8:$AG$37,MATCH(A126,Weather!$I$8:$I$37,0),MATCH(B126,Weather!$J$7:$AG$7,0))*SupportData!$F$9/231000000</f>
        <v>0</v>
      </c>
      <c r="G126" s="1">
        <f>INDEX(LMP!$E$2:$AB$31,MATCH(sheet1!A126,LMP!$A$2:$A$31,0),MATCH(B126,LMP!$E$1:$AB$1,0))</f>
        <v>37.81</v>
      </c>
    </row>
    <row r="127" spans="1:7">
      <c r="A127" s="17">
        <f t="shared" si="3"/>
        <v>40699</v>
      </c>
      <c r="B127" s="1" t="str">
        <f t="shared" si="4"/>
        <v>HE14</v>
      </c>
      <c r="C127" s="1">
        <f>VLOOKUP(A127&amp;B127,Weather!$C$8:$G$247,2,1)</f>
        <v>79</v>
      </c>
      <c r="D127" s="1">
        <f>VLOOKUP(A127&amp;B127,Weather!$C$8:$G$247,3,1)</f>
        <v>38</v>
      </c>
      <c r="E127" s="18">
        <f>SupportData!$F$16*((SupportData!$F$17+(C127-32)*5/9)^2)*(SupportData!$F$18-D127/100)*SupportData!$F$10*2.6417205235815E-07/1000000</f>
        <v>0</v>
      </c>
      <c r="F127" s="18">
        <f>INDEX(Weather!$J$8:$AG$37,MATCH(A127,Weather!$I$8:$I$37,0),MATCH(B127,Weather!$J$7:$AG$7,0))*SupportData!$F$9/231000000</f>
        <v>0</v>
      </c>
      <c r="G127" s="1">
        <f>INDEX(LMP!$E$2:$AB$31,MATCH(sheet1!A127,LMP!$A$2:$A$31,0),MATCH(B127,LMP!$E$1:$AB$1,0))</f>
        <v>78.7</v>
      </c>
    </row>
    <row r="128" spans="1:7">
      <c r="A128" s="17">
        <f t="shared" si="3"/>
        <v>40699</v>
      </c>
      <c r="B128" s="1" t="str">
        <f t="shared" si="4"/>
        <v>HE15</v>
      </c>
      <c r="C128" s="1">
        <f>VLOOKUP(A128&amp;B128,Weather!$C$8:$G$247,2,1)</f>
        <v>79</v>
      </c>
      <c r="D128" s="1">
        <f>VLOOKUP(A128&amp;B128,Weather!$C$8:$G$247,3,1)</f>
        <v>38</v>
      </c>
      <c r="E128" s="18">
        <f>SupportData!$F$16*((SupportData!$F$17+(C128-32)*5/9)^2)*(SupportData!$F$18-D128/100)*SupportData!$F$10*2.6417205235815E-07/1000000</f>
        <v>0</v>
      </c>
      <c r="F128" s="18">
        <f>INDEX(Weather!$J$8:$AG$37,MATCH(A128,Weather!$I$8:$I$37,0),MATCH(B128,Weather!$J$7:$AG$7,0))*SupportData!$F$9/231000000</f>
        <v>0</v>
      </c>
      <c r="G128" s="1">
        <f>INDEX(LMP!$E$2:$AB$31,MATCH(sheet1!A128,LMP!$A$2:$A$31,0),MATCH(B128,LMP!$E$1:$AB$1,0))</f>
        <v>31.16</v>
      </c>
    </row>
    <row r="129" spans="1:7">
      <c r="A129" s="17">
        <f t="shared" si="3"/>
        <v>40699</v>
      </c>
      <c r="B129" s="1" t="str">
        <f t="shared" si="4"/>
        <v>HE16</v>
      </c>
      <c r="C129" s="1">
        <f>VLOOKUP(A129&amp;B129,Weather!$C$8:$G$247,2,1)</f>
        <v>81</v>
      </c>
      <c r="D129" s="1">
        <f>VLOOKUP(A129&amp;B129,Weather!$C$8:$G$247,3,1)</f>
        <v>34</v>
      </c>
      <c r="E129" s="18">
        <f>SupportData!$F$16*((SupportData!$F$17+(C129-32)*5/9)^2)*(SupportData!$F$18-D129/100)*SupportData!$F$10*2.6417205235815E-07/1000000</f>
        <v>0</v>
      </c>
      <c r="F129" s="18">
        <f>INDEX(Weather!$J$8:$AG$37,MATCH(A129,Weather!$I$8:$I$37,0),MATCH(B129,Weather!$J$7:$AG$7,0))*SupportData!$F$9/231000000</f>
        <v>0</v>
      </c>
      <c r="G129" s="1">
        <f>INDEX(LMP!$E$2:$AB$31,MATCH(sheet1!A129,LMP!$A$2:$A$31,0),MATCH(B129,LMP!$E$1:$AB$1,0))</f>
        <v>77.37</v>
      </c>
    </row>
    <row r="130" spans="1:7">
      <c r="A130" s="17">
        <f t="shared" si="3"/>
        <v>40699</v>
      </c>
      <c r="B130" s="1" t="str">
        <f t="shared" si="4"/>
        <v>HE17</v>
      </c>
      <c r="C130" s="1">
        <f>VLOOKUP(A130&amp;B130,Weather!$C$8:$G$247,2,1)</f>
        <v>81</v>
      </c>
      <c r="D130" s="1">
        <f>VLOOKUP(A130&amp;B130,Weather!$C$8:$G$247,3,1)</f>
        <v>34</v>
      </c>
      <c r="E130" s="18">
        <f>SupportData!$F$16*((SupportData!$F$17+(C130-32)*5/9)^2)*(SupportData!$F$18-D130/100)*SupportData!$F$10*2.6417205235815E-07/1000000</f>
        <v>0</v>
      </c>
      <c r="F130" s="18">
        <f>INDEX(Weather!$J$8:$AG$37,MATCH(A130,Weather!$I$8:$I$37,0),MATCH(B130,Weather!$J$7:$AG$7,0))*SupportData!$F$9/231000000</f>
        <v>0</v>
      </c>
      <c r="G130" s="1">
        <f>INDEX(LMP!$E$2:$AB$31,MATCH(sheet1!A130,LMP!$A$2:$A$31,0),MATCH(B130,LMP!$E$1:$AB$1,0))</f>
        <v>298.44</v>
      </c>
    </row>
    <row r="131" spans="1:7">
      <c r="A131" s="17">
        <f t="shared" si="3"/>
        <v>40699</v>
      </c>
      <c r="B131" s="1" t="str">
        <f t="shared" si="4"/>
        <v>HE18</v>
      </c>
      <c r="C131" s="1">
        <f>VLOOKUP(A131&amp;B131,Weather!$C$8:$G$247,2,1)</f>
        <v>81</v>
      </c>
      <c r="D131" s="1">
        <f>VLOOKUP(A131&amp;B131,Weather!$C$8:$G$247,3,1)</f>
        <v>34</v>
      </c>
      <c r="E131" s="18">
        <f>SupportData!$F$16*((SupportData!$F$17+(C131-32)*5/9)^2)*(SupportData!$F$18-D131/100)*SupportData!$F$10*2.6417205235815E-07/1000000</f>
        <v>0</v>
      </c>
      <c r="F131" s="18">
        <f>INDEX(Weather!$J$8:$AG$37,MATCH(A131,Weather!$I$8:$I$37,0),MATCH(B131,Weather!$J$7:$AG$7,0))*SupportData!$F$9/231000000</f>
        <v>0</v>
      </c>
      <c r="G131" s="1">
        <f>INDEX(LMP!$E$2:$AB$31,MATCH(sheet1!A131,LMP!$A$2:$A$31,0),MATCH(B131,LMP!$E$1:$AB$1,0))</f>
        <v>50.65</v>
      </c>
    </row>
    <row r="132" spans="1:7">
      <c r="A132" s="17">
        <f t="shared" si="3"/>
        <v>40699</v>
      </c>
      <c r="B132" s="1" t="str">
        <f t="shared" si="4"/>
        <v>HE19</v>
      </c>
      <c r="C132" s="1">
        <f>VLOOKUP(A132&amp;B132,Weather!$C$8:$G$247,2,1)</f>
        <v>80</v>
      </c>
      <c r="D132" s="1">
        <f>VLOOKUP(A132&amp;B132,Weather!$C$8:$G$247,3,1)</f>
        <v>35</v>
      </c>
      <c r="E132" s="18">
        <f>SupportData!$F$16*((SupportData!$F$17+(C132-32)*5/9)^2)*(SupportData!$F$18-D132/100)*SupportData!$F$10*2.6417205235815E-07/1000000</f>
        <v>0</v>
      </c>
      <c r="F132" s="18">
        <f>INDEX(Weather!$J$8:$AG$37,MATCH(A132,Weather!$I$8:$I$37,0),MATCH(B132,Weather!$J$7:$AG$7,0))*SupportData!$F$9/231000000</f>
        <v>0</v>
      </c>
      <c r="G132" s="1">
        <f>INDEX(LMP!$E$2:$AB$31,MATCH(sheet1!A132,LMP!$A$2:$A$31,0),MATCH(B132,LMP!$E$1:$AB$1,0))</f>
        <v>86.3</v>
      </c>
    </row>
    <row r="133" spans="1:7">
      <c r="A133" s="17">
        <f t="shared" si="3"/>
        <v>40699</v>
      </c>
      <c r="B133" s="1" t="str">
        <f t="shared" si="4"/>
        <v>HE20</v>
      </c>
      <c r="C133" s="1">
        <f>VLOOKUP(A133&amp;B133,Weather!$C$8:$G$247,2,1)</f>
        <v>80</v>
      </c>
      <c r="D133" s="1">
        <f>VLOOKUP(A133&amp;B133,Weather!$C$8:$G$247,3,1)</f>
        <v>35</v>
      </c>
      <c r="E133" s="18">
        <f>SupportData!$F$16*((SupportData!$F$17+(C133-32)*5/9)^2)*(SupportData!$F$18-D133/100)*SupportData!$F$10*2.6417205235815E-07/1000000</f>
        <v>0</v>
      </c>
      <c r="F133" s="18">
        <f>INDEX(Weather!$J$8:$AG$37,MATCH(A133,Weather!$I$8:$I$37,0),MATCH(B133,Weather!$J$7:$AG$7,0))*SupportData!$F$9/231000000</f>
        <v>0</v>
      </c>
      <c r="G133" s="1">
        <f>INDEX(LMP!$E$2:$AB$31,MATCH(sheet1!A133,LMP!$A$2:$A$31,0),MATCH(B133,LMP!$E$1:$AB$1,0))</f>
        <v>45.52</v>
      </c>
    </row>
    <row r="134" spans="1:7">
      <c r="A134" s="17">
        <f t="shared" si="3"/>
        <v>40699</v>
      </c>
      <c r="B134" s="1" t="str">
        <f t="shared" si="4"/>
        <v>HE21</v>
      </c>
      <c r="C134" s="1">
        <f>VLOOKUP(A134&amp;B134,Weather!$C$8:$G$247,2,1)</f>
        <v>80</v>
      </c>
      <c r="D134" s="1">
        <f>VLOOKUP(A134&amp;B134,Weather!$C$8:$G$247,3,1)</f>
        <v>35</v>
      </c>
      <c r="E134" s="18">
        <f>SupportData!$F$16*((SupportData!$F$17+(C134-32)*5/9)^2)*(SupportData!$F$18-D134/100)*SupportData!$F$10*2.6417205235815E-07/1000000</f>
        <v>0</v>
      </c>
      <c r="F134" s="18">
        <f>INDEX(Weather!$J$8:$AG$37,MATCH(A134,Weather!$I$8:$I$37,0),MATCH(B134,Weather!$J$7:$AG$7,0))*SupportData!$F$9/231000000</f>
        <v>0</v>
      </c>
      <c r="G134" s="1">
        <f>INDEX(LMP!$E$2:$AB$31,MATCH(sheet1!A134,LMP!$A$2:$A$31,0),MATCH(B134,LMP!$E$1:$AB$1,0))</f>
        <v>38.909999999999997</v>
      </c>
    </row>
    <row r="135" spans="1:7">
      <c r="A135" s="17">
        <f t="shared" si="3"/>
        <v>40699</v>
      </c>
      <c r="B135" s="1" t="str">
        <f t="shared" si="4"/>
        <v>HE22</v>
      </c>
      <c r="C135" s="1">
        <f>VLOOKUP(A135&amp;B135,Weather!$C$8:$G$247,2,1)</f>
        <v>70</v>
      </c>
      <c r="D135" s="1">
        <f>VLOOKUP(A135&amp;B135,Weather!$C$8:$G$247,3,1)</f>
        <v>55</v>
      </c>
      <c r="E135" s="18">
        <f>SupportData!$F$16*((SupportData!$F$17+(C135-32)*5/9)^2)*(SupportData!$F$18-D135/100)*SupportData!$F$10*2.6417205235815E-07/1000000</f>
        <v>0</v>
      </c>
      <c r="F135" s="18">
        <f>INDEX(Weather!$J$8:$AG$37,MATCH(A135,Weather!$I$8:$I$37,0),MATCH(B135,Weather!$J$7:$AG$7,0))*SupportData!$F$9/231000000</f>
        <v>0</v>
      </c>
      <c r="G135" s="1">
        <f>INDEX(LMP!$E$2:$AB$31,MATCH(sheet1!A135,LMP!$A$2:$A$31,0),MATCH(B135,LMP!$E$1:$AB$1,0))</f>
        <v>325.89</v>
      </c>
    </row>
    <row r="136" spans="1:7">
      <c r="A136" s="17">
        <f t="shared" si="3"/>
        <v>40699</v>
      </c>
      <c r="B136" s="1" t="str">
        <f t="shared" si="4"/>
        <v>HE23</v>
      </c>
      <c r="C136" s="1">
        <f>VLOOKUP(A136&amp;B136,Weather!$C$8:$G$247,2,1)</f>
        <v>70</v>
      </c>
      <c r="D136" s="1">
        <f>VLOOKUP(A136&amp;B136,Weather!$C$8:$G$247,3,1)</f>
        <v>55</v>
      </c>
      <c r="E136" s="18">
        <f>SupportData!$F$16*((SupportData!$F$17+(C136-32)*5/9)^2)*(SupportData!$F$18-D136/100)*SupportData!$F$10*2.6417205235815E-07/1000000</f>
        <v>0</v>
      </c>
      <c r="F136" s="18">
        <f>INDEX(Weather!$J$8:$AG$37,MATCH(A136,Weather!$I$8:$I$37,0),MATCH(B136,Weather!$J$7:$AG$7,0))*SupportData!$F$9/231000000</f>
        <v>0</v>
      </c>
      <c r="G136" s="1">
        <f>INDEX(LMP!$E$2:$AB$31,MATCH(sheet1!A136,LMP!$A$2:$A$31,0),MATCH(B136,LMP!$E$1:$AB$1,0))</f>
        <v>30.21</v>
      </c>
    </row>
    <row r="137" spans="1:7">
      <c r="A137" s="17">
        <f t="shared" si="3"/>
        <v>40699</v>
      </c>
      <c r="B137" s="1" t="str">
        <f t="shared" si="4"/>
        <v>HE24</v>
      </c>
      <c r="C137" s="1">
        <f>VLOOKUP(A137&amp;B137,Weather!$C$8:$G$247,2,1)</f>
        <v>70</v>
      </c>
      <c r="D137" s="1">
        <f>VLOOKUP(A137&amp;B137,Weather!$C$8:$G$247,3,1)</f>
        <v>55</v>
      </c>
      <c r="E137" s="18">
        <f>SupportData!$F$16*((SupportData!$F$17+(C137-32)*5/9)^2)*(SupportData!$F$18-D137/100)*SupportData!$F$10*2.6417205235815E-07/1000000</f>
        <v>0</v>
      </c>
      <c r="F137" s="18">
        <f>INDEX(Weather!$J$8:$AG$37,MATCH(A137,Weather!$I$8:$I$37,0),MATCH(B137,Weather!$J$7:$AG$7,0))*SupportData!$F$9/231000000</f>
        <v>0</v>
      </c>
      <c r="G137" s="1">
        <f>INDEX(LMP!$E$2:$AB$31,MATCH(sheet1!A137,LMP!$A$2:$A$31,0),MATCH(B137,LMP!$E$1:$AB$1,0))</f>
        <v>25.2</v>
      </c>
    </row>
    <row r="138" spans="1:7">
      <c r="A138" s="17">
        <f t="shared" si="3"/>
        <v>40700</v>
      </c>
      <c r="B138" s="1" t="str">
        <f t="shared" si="4"/>
        <v>HE01</v>
      </c>
      <c r="C138" s="1">
        <f>VLOOKUP(A138&amp;B138,Weather!$C$8:$G$247,2,1)</f>
        <v>64</v>
      </c>
      <c r="D138" s="1">
        <f>VLOOKUP(A138&amp;B138,Weather!$C$8:$G$247,3,1)</f>
        <v>65</v>
      </c>
      <c r="E138" s="18">
        <f>SupportData!$F$16*((SupportData!$F$17+(C138-32)*5/9)^2)*(SupportData!$F$18-D138/100)*SupportData!$F$10*2.6417205235815E-07/1000000</f>
        <v>0</v>
      </c>
      <c r="F138" s="18">
        <f>INDEX(Weather!$J$8:$AG$37,MATCH(A138,Weather!$I$8:$I$37,0),MATCH(B138,Weather!$J$7:$AG$7,0))*SupportData!$F$9/231000000</f>
        <v>0</v>
      </c>
      <c r="G138" s="1">
        <f>INDEX(LMP!$E$2:$AB$31,MATCH(sheet1!A138,LMP!$A$2:$A$31,0),MATCH(B138,LMP!$E$1:$AB$1,0))</f>
        <v>26.87</v>
      </c>
    </row>
    <row r="139" spans="1:7">
      <c r="A139" s="17">
        <f t="shared" si="3"/>
        <v>40700</v>
      </c>
      <c r="B139" s="1" t="str">
        <f t="shared" si="4"/>
        <v>HE02</v>
      </c>
      <c r="C139" s="1">
        <f>VLOOKUP(A139&amp;B139,Weather!$C$8:$G$247,2,1)</f>
        <v>64</v>
      </c>
      <c r="D139" s="1">
        <f>VLOOKUP(A139&amp;B139,Weather!$C$8:$G$247,3,1)</f>
        <v>65</v>
      </c>
      <c r="E139" s="18">
        <f>SupportData!$F$16*((SupportData!$F$17+(C139-32)*5/9)^2)*(SupportData!$F$18-D139/100)*SupportData!$F$10*2.6417205235815E-07/1000000</f>
        <v>0</v>
      </c>
      <c r="F139" s="18">
        <f>INDEX(Weather!$J$8:$AG$37,MATCH(A139,Weather!$I$8:$I$37,0),MATCH(B139,Weather!$J$7:$AG$7,0))*SupportData!$F$9/231000000</f>
        <v>0</v>
      </c>
      <c r="G139" s="1">
        <f>INDEX(LMP!$E$2:$AB$31,MATCH(sheet1!A139,LMP!$A$2:$A$31,0),MATCH(B139,LMP!$E$1:$AB$1,0))</f>
        <v>20.12</v>
      </c>
    </row>
    <row r="140" spans="1:7">
      <c r="A140" s="17">
        <f t="shared" si="3"/>
        <v>40700</v>
      </c>
      <c r="B140" s="1" t="str">
        <f t="shared" si="4"/>
        <v>HE03</v>
      </c>
      <c r="C140" s="1">
        <f>VLOOKUP(A140&amp;B140,Weather!$C$8:$G$247,2,1)</f>
        <v>64</v>
      </c>
      <c r="D140" s="1">
        <f>VLOOKUP(A140&amp;B140,Weather!$C$8:$G$247,3,1)</f>
        <v>65</v>
      </c>
      <c r="E140" s="18">
        <f>SupportData!$F$16*((SupportData!$F$17+(C140-32)*5/9)^2)*(SupportData!$F$18-D140/100)*SupportData!$F$10*2.6417205235815E-07/1000000</f>
        <v>0</v>
      </c>
      <c r="F140" s="18">
        <f>INDEX(Weather!$J$8:$AG$37,MATCH(A140,Weather!$I$8:$I$37,0),MATCH(B140,Weather!$J$7:$AG$7,0))*SupportData!$F$9/231000000</f>
        <v>0</v>
      </c>
      <c r="G140" s="1">
        <f>INDEX(LMP!$E$2:$AB$31,MATCH(sheet1!A140,LMP!$A$2:$A$31,0),MATCH(B140,LMP!$E$1:$AB$1,0))</f>
        <v>20.350000000000001</v>
      </c>
    </row>
    <row r="141" spans="1:7">
      <c r="A141" s="17">
        <f t="shared" si="3"/>
        <v>40700</v>
      </c>
      <c r="B141" s="1" t="str">
        <f t="shared" si="4"/>
        <v>HE04</v>
      </c>
      <c r="C141" s="1">
        <f>VLOOKUP(A141&amp;B141,Weather!$C$8:$G$247,2,1)</f>
        <v>57</v>
      </c>
      <c r="D141" s="1">
        <f>VLOOKUP(A141&amp;B141,Weather!$C$8:$G$247,3,1)</f>
        <v>80</v>
      </c>
      <c r="E141" s="18">
        <f>SupportData!$F$16*((SupportData!$F$17+(C141-32)*5/9)^2)*(SupportData!$F$18-D141/100)*SupportData!$F$10*2.6417205235815E-07/1000000</f>
        <v>0</v>
      </c>
      <c r="F141" s="18">
        <f>INDEX(Weather!$J$8:$AG$37,MATCH(A141,Weather!$I$8:$I$37,0),MATCH(B141,Weather!$J$7:$AG$7,0))*SupportData!$F$9/231000000</f>
        <v>0</v>
      </c>
      <c r="G141" s="1">
        <f>INDEX(LMP!$E$2:$AB$31,MATCH(sheet1!A141,LMP!$A$2:$A$31,0),MATCH(B141,LMP!$E$1:$AB$1,0))</f>
        <v>20.56</v>
      </c>
    </row>
    <row r="142" spans="1:7">
      <c r="A142" s="17">
        <f t="shared" si="3"/>
        <v>40700</v>
      </c>
      <c r="B142" s="1" t="str">
        <f t="shared" si="4"/>
        <v>HE05</v>
      </c>
      <c r="C142" s="1">
        <f>VLOOKUP(A142&amp;B142,Weather!$C$8:$G$247,2,1)</f>
        <v>57</v>
      </c>
      <c r="D142" s="1">
        <f>VLOOKUP(A142&amp;B142,Weather!$C$8:$G$247,3,1)</f>
        <v>80</v>
      </c>
      <c r="E142" s="18">
        <f>SupportData!$F$16*((SupportData!$F$17+(C142-32)*5/9)^2)*(SupportData!$F$18-D142/100)*SupportData!$F$10*2.6417205235815E-07/1000000</f>
        <v>0</v>
      </c>
      <c r="F142" s="18">
        <f>INDEX(Weather!$J$8:$AG$37,MATCH(A142,Weather!$I$8:$I$37,0),MATCH(B142,Weather!$J$7:$AG$7,0))*SupportData!$F$9/231000000</f>
        <v>0</v>
      </c>
      <c r="G142" s="1">
        <f>INDEX(LMP!$E$2:$AB$31,MATCH(sheet1!A142,LMP!$A$2:$A$31,0),MATCH(B142,LMP!$E$1:$AB$1,0))</f>
        <v>22.54</v>
      </c>
    </row>
    <row r="143" spans="1:7">
      <c r="A143" s="17">
        <f t="shared" si="3"/>
        <v>40700</v>
      </c>
      <c r="B143" s="1" t="str">
        <f t="shared" si="4"/>
        <v>HE06</v>
      </c>
      <c r="C143" s="1">
        <f>VLOOKUP(A143&amp;B143,Weather!$C$8:$G$247,2,1)</f>
        <v>57</v>
      </c>
      <c r="D143" s="1">
        <f>VLOOKUP(A143&amp;B143,Weather!$C$8:$G$247,3,1)</f>
        <v>80</v>
      </c>
      <c r="E143" s="18">
        <f>SupportData!$F$16*((SupportData!$F$17+(C143-32)*5/9)^2)*(SupportData!$F$18-D143/100)*SupportData!$F$10*2.6417205235815E-07/1000000</f>
        <v>0</v>
      </c>
      <c r="F143" s="18">
        <f>INDEX(Weather!$J$8:$AG$37,MATCH(A143,Weather!$I$8:$I$37,0),MATCH(B143,Weather!$J$7:$AG$7,0))*SupportData!$F$9/231000000</f>
        <v>0</v>
      </c>
      <c r="G143" s="1">
        <f>INDEX(LMP!$E$2:$AB$31,MATCH(sheet1!A143,LMP!$A$2:$A$31,0),MATCH(B143,LMP!$E$1:$AB$1,0))</f>
        <v>21.58</v>
      </c>
    </row>
    <row r="144" spans="1:7">
      <c r="A144" s="17">
        <f t="shared" si="3"/>
        <v>40700</v>
      </c>
      <c r="B144" s="1" t="str">
        <f t="shared" si="4"/>
        <v>HE07</v>
      </c>
      <c r="C144" s="1">
        <f>VLOOKUP(A144&amp;B144,Weather!$C$8:$G$247,2,1)</f>
        <v>63</v>
      </c>
      <c r="D144" s="1">
        <f>VLOOKUP(A144&amp;B144,Weather!$C$8:$G$247,3,1)</f>
        <v>73</v>
      </c>
      <c r="E144" s="18">
        <f>SupportData!$F$16*((SupportData!$F$17+(C144-32)*5/9)^2)*(SupportData!$F$18-D144/100)*SupportData!$F$10*2.6417205235815E-07/1000000</f>
        <v>0</v>
      </c>
      <c r="F144" s="18">
        <f>INDEX(Weather!$J$8:$AG$37,MATCH(A144,Weather!$I$8:$I$37,0),MATCH(B144,Weather!$J$7:$AG$7,0))*SupportData!$F$9/231000000</f>
        <v>0</v>
      </c>
      <c r="G144" s="1">
        <f>INDEX(LMP!$E$2:$AB$31,MATCH(sheet1!A144,LMP!$A$2:$A$31,0),MATCH(B144,LMP!$E$1:$AB$1,0))</f>
        <v>29.97</v>
      </c>
    </row>
    <row r="145" spans="1:7">
      <c r="A145" s="17">
        <f t="shared" si="3"/>
        <v>40700</v>
      </c>
      <c r="B145" s="1" t="str">
        <f t="shared" si="4"/>
        <v>HE08</v>
      </c>
      <c r="C145" s="1">
        <f>VLOOKUP(A145&amp;B145,Weather!$C$8:$G$247,2,1)</f>
        <v>63</v>
      </c>
      <c r="D145" s="1">
        <f>VLOOKUP(A145&amp;B145,Weather!$C$8:$G$247,3,1)</f>
        <v>73</v>
      </c>
      <c r="E145" s="18">
        <f>SupportData!$F$16*((SupportData!$F$17+(C145-32)*5/9)^2)*(SupportData!$F$18-D145/100)*SupportData!$F$10*2.6417205235815E-07/1000000</f>
        <v>0</v>
      </c>
      <c r="F145" s="18">
        <f>INDEX(Weather!$J$8:$AG$37,MATCH(A145,Weather!$I$8:$I$37,0),MATCH(B145,Weather!$J$7:$AG$7,0))*SupportData!$F$9/231000000</f>
        <v>0</v>
      </c>
      <c r="G145" s="1">
        <f>INDEX(LMP!$E$2:$AB$31,MATCH(sheet1!A145,LMP!$A$2:$A$31,0),MATCH(B145,LMP!$E$1:$AB$1,0))</f>
        <v>27.1</v>
      </c>
    </row>
    <row r="146" spans="1:7">
      <c r="A146" s="17">
        <f t="shared" si="3"/>
        <v>40700</v>
      </c>
      <c r="B146" s="1" t="str">
        <f t="shared" si="4"/>
        <v>HE09</v>
      </c>
      <c r="C146" s="1">
        <f>VLOOKUP(A146&amp;B146,Weather!$C$8:$G$247,2,1)</f>
        <v>63</v>
      </c>
      <c r="D146" s="1">
        <f>VLOOKUP(A146&amp;B146,Weather!$C$8:$G$247,3,1)</f>
        <v>73</v>
      </c>
      <c r="E146" s="18">
        <f>SupportData!$F$16*((SupportData!$F$17+(C146-32)*5/9)^2)*(SupportData!$F$18-D146/100)*SupportData!$F$10*2.6417205235815E-07/1000000</f>
        <v>0</v>
      </c>
      <c r="F146" s="18">
        <f>INDEX(Weather!$J$8:$AG$37,MATCH(A146,Weather!$I$8:$I$37,0),MATCH(B146,Weather!$J$7:$AG$7,0))*SupportData!$F$9/231000000</f>
        <v>0</v>
      </c>
      <c r="G146" s="1">
        <f>INDEX(LMP!$E$2:$AB$31,MATCH(sheet1!A146,LMP!$A$2:$A$31,0),MATCH(B146,LMP!$E$1:$AB$1,0))</f>
        <v>30.21</v>
      </c>
    </row>
    <row r="147" spans="1:7">
      <c r="A147" s="17">
        <f t="shared" si="3"/>
        <v>40700</v>
      </c>
      <c r="B147" s="1" t="str">
        <f t="shared" si="4"/>
        <v>HE10</v>
      </c>
      <c r="C147" s="1">
        <f>VLOOKUP(A147&amp;B147,Weather!$C$8:$G$247,2,1)</f>
        <v>77</v>
      </c>
      <c r="D147" s="1">
        <f>VLOOKUP(A147&amp;B147,Weather!$C$8:$G$247,3,1)</f>
        <v>48</v>
      </c>
      <c r="E147" s="18">
        <f>SupportData!$F$16*((SupportData!$F$17+(C147-32)*5/9)^2)*(SupportData!$F$18-D147/100)*SupportData!$F$10*2.6417205235815E-07/1000000</f>
        <v>0</v>
      </c>
      <c r="F147" s="18">
        <f>INDEX(Weather!$J$8:$AG$37,MATCH(A147,Weather!$I$8:$I$37,0),MATCH(B147,Weather!$J$7:$AG$7,0))*SupportData!$F$9/231000000</f>
        <v>0</v>
      </c>
      <c r="G147" s="1">
        <f>INDEX(LMP!$E$2:$AB$31,MATCH(sheet1!A147,LMP!$A$2:$A$31,0),MATCH(B147,LMP!$E$1:$AB$1,0))</f>
        <v>39.380000000000003</v>
      </c>
    </row>
    <row r="148" spans="1:7">
      <c r="A148" s="17">
        <f t="shared" si="3"/>
        <v>40700</v>
      </c>
      <c r="B148" s="1" t="str">
        <f t="shared" si="4"/>
        <v>HE11</v>
      </c>
      <c r="C148" s="1">
        <f>VLOOKUP(A148&amp;B148,Weather!$C$8:$G$247,2,1)</f>
        <v>77</v>
      </c>
      <c r="D148" s="1">
        <f>VLOOKUP(A148&amp;B148,Weather!$C$8:$G$247,3,1)</f>
        <v>48</v>
      </c>
      <c r="E148" s="18">
        <f>SupportData!$F$16*((SupportData!$F$17+(C148-32)*5/9)^2)*(SupportData!$F$18-D148/100)*SupportData!$F$10*2.6417205235815E-07/1000000</f>
        <v>0</v>
      </c>
      <c r="F148" s="18">
        <f>INDEX(Weather!$J$8:$AG$37,MATCH(A148,Weather!$I$8:$I$37,0),MATCH(B148,Weather!$J$7:$AG$7,0))*SupportData!$F$9/231000000</f>
        <v>0</v>
      </c>
      <c r="G148" s="1">
        <f>INDEX(LMP!$E$2:$AB$31,MATCH(sheet1!A148,LMP!$A$2:$A$31,0),MATCH(B148,LMP!$E$1:$AB$1,0))</f>
        <v>48.25</v>
      </c>
    </row>
    <row r="149" spans="1:7">
      <c r="A149" s="17">
        <f t="shared" si="3"/>
        <v>40700</v>
      </c>
      <c r="B149" s="1" t="str">
        <f t="shared" si="4"/>
        <v>HE12</v>
      </c>
      <c r="C149" s="1">
        <f>VLOOKUP(A149&amp;B149,Weather!$C$8:$G$247,2,1)</f>
        <v>77</v>
      </c>
      <c r="D149" s="1">
        <f>VLOOKUP(A149&amp;B149,Weather!$C$8:$G$247,3,1)</f>
        <v>48</v>
      </c>
      <c r="E149" s="18">
        <f>SupportData!$F$16*((SupportData!$F$17+(C149-32)*5/9)^2)*(SupportData!$F$18-D149/100)*SupportData!$F$10*2.6417205235815E-07/1000000</f>
        <v>0</v>
      </c>
      <c r="F149" s="18">
        <f>INDEX(Weather!$J$8:$AG$37,MATCH(A149,Weather!$I$8:$I$37,0),MATCH(B149,Weather!$J$7:$AG$7,0))*SupportData!$F$9/231000000</f>
        <v>0</v>
      </c>
      <c r="G149" s="1">
        <f>INDEX(LMP!$E$2:$AB$31,MATCH(sheet1!A149,LMP!$A$2:$A$31,0),MATCH(B149,LMP!$E$1:$AB$1,0))</f>
        <v>44.8</v>
      </c>
    </row>
    <row r="150" spans="1:7">
      <c r="A150" s="17">
        <f t="shared" si="3"/>
        <v>40700</v>
      </c>
      <c r="B150" s="1" t="str">
        <f t="shared" si="4"/>
        <v>HE13</v>
      </c>
      <c r="C150" s="1">
        <f>VLOOKUP(A150&amp;B150,Weather!$C$8:$G$247,2,1)</f>
        <v>79</v>
      </c>
      <c r="D150" s="1">
        <f>VLOOKUP(A150&amp;B150,Weather!$C$8:$G$247,3,1)</f>
        <v>44</v>
      </c>
      <c r="E150" s="18">
        <f>SupportData!$F$16*((SupportData!$F$17+(C150-32)*5/9)^2)*(SupportData!$F$18-D150/100)*SupportData!$F$10*2.6417205235815E-07/1000000</f>
        <v>0</v>
      </c>
      <c r="F150" s="18">
        <f>INDEX(Weather!$J$8:$AG$37,MATCH(A150,Weather!$I$8:$I$37,0),MATCH(B150,Weather!$J$7:$AG$7,0))*SupportData!$F$9/231000000</f>
        <v>0</v>
      </c>
      <c r="G150" s="1">
        <f>INDEX(LMP!$E$2:$AB$31,MATCH(sheet1!A150,LMP!$A$2:$A$31,0),MATCH(B150,LMP!$E$1:$AB$1,0))</f>
        <v>254.5</v>
      </c>
    </row>
    <row r="151" spans="1:7">
      <c r="A151" s="17">
        <f t="shared" si="3"/>
        <v>40700</v>
      </c>
      <c r="B151" s="1" t="str">
        <f t="shared" si="4"/>
        <v>HE14</v>
      </c>
      <c r="C151" s="1">
        <f>VLOOKUP(A151&amp;B151,Weather!$C$8:$G$247,2,1)</f>
        <v>79</v>
      </c>
      <c r="D151" s="1">
        <f>VLOOKUP(A151&amp;B151,Weather!$C$8:$G$247,3,1)</f>
        <v>44</v>
      </c>
      <c r="E151" s="18">
        <f>SupportData!$F$16*((SupportData!$F$17+(C151-32)*5/9)^2)*(SupportData!$F$18-D151/100)*SupportData!$F$10*2.6417205235815E-07/1000000</f>
        <v>0</v>
      </c>
      <c r="F151" s="18">
        <f>INDEX(Weather!$J$8:$AG$37,MATCH(A151,Weather!$I$8:$I$37,0),MATCH(B151,Weather!$J$7:$AG$7,0))*SupportData!$F$9/231000000</f>
        <v>0</v>
      </c>
      <c r="G151" s="1">
        <f>INDEX(LMP!$E$2:$AB$31,MATCH(sheet1!A151,LMP!$A$2:$A$31,0),MATCH(B151,LMP!$E$1:$AB$1,0))</f>
        <v>227.56</v>
      </c>
    </row>
    <row r="152" spans="1:7">
      <c r="A152" s="17">
        <f t="shared" si="3"/>
        <v>40700</v>
      </c>
      <c r="B152" s="1" t="str">
        <f t="shared" si="4"/>
        <v>HE15</v>
      </c>
      <c r="C152" s="1">
        <f>VLOOKUP(A152&amp;B152,Weather!$C$8:$G$247,2,1)</f>
        <v>79</v>
      </c>
      <c r="D152" s="1">
        <f>VLOOKUP(A152&amp;B152,Weather!$C$8:$G$247,3,1)</f>
        <v>44</v>
      </c>
      <c r="E152" s="18">
        <f>SupportData!$F$16*((SupportData!$F$17+(C152-32)*5/9)^2)*(SupportData!$F$18-D152/100)*SupportData!$F$10*2.6417205235815E-07/1000000</f>
        <v>0</v>
      </c>
      <c r="F152" s="18">
        <f>INDEX(Weather!$J$8:$AG$37,MATCH(A152,Weather!$I$8:$I$37,0),MATCH(B152,Weather!$J$7:$AG$7,0))*SupportData!$F$9/231000000</f>
        <v>0</v>
      </c>
      <c r="G152" s="1">
        <f>INDEX(LMP!$E$2:$AB$31,MATCH(sheet1!A152,LMP!$A$2:$A$31,0),MATCH(B152,LMP!$E$1:$AB$1,0))</f>
        <v>234.88</v>
      </c>
    </row>
    <row r="153" spans="1:7">
      <c r="A153" s="17">
        <f t="shared" si="3"/>
        <v>40700</v>
      </c>
      <c r="B153" s="1" t="str">
        <f t="shared" si="4"/>
        <v>HE16</v>
      </c>
      <c r="C153" s="1">
        <f>VLOOKUP(A153&amp;B153,Weather!$C$8:$G$247,2,1)</f>
        <v>86</v>
      </c>
      <c r="D153" s="1">
        <f>VLOOKUP(A153&amp;B153,Weather!$C$8:$G$247,3,1)</f>
        <v>46</v>
      </c>
      <c r="E153" s="18">
        <f>SupportData!$F$16*((SupportData!$F$17+(C153-32)*5/9)^2)*(SupportData!$F$18-D153/100)*SupportData!$F$10*2.6417205235815E-07/1000000</f>
        <v>0</v>
      </c>
      <c r="F153" s="18">
        <f>INDEX(Weather!$J$8:$AG$37,MATCH(A153,Weather!$I$8:$I$37,0),MATCH(B153,Weather!$J$7:$AG$7,0))*SupportData!$F$9/231000000</f>
        <v>0</v>
      </c>
      <c r="G153" s="1">
        <f>INDEX(LMP!$E$2:$AB$31,MATCH(sheet1!A153,LMP!$A$2:$A$31,0),MATCH(B153,LMP!$E$1:$AB$1,0))</f>
        <v>60.51</v>
      </c>
    </row>
    <row r="154" spans="1:7">
      <c r="A154" s="17">
        <f t="shared" si="3"/>
        <v>40700</v>
      </c>
      <c r="B154" s="1" t="str">
        <f t="shared" si="4"/>
        <v>HE17</v>
      </c>
      <c r="C154" s="1">
        <f>VLOOKUP(A154&amp;B154,Weather!$C$8:$G$247,2,1)</f>
        <v>86</v>
      </c>
      <c r="D154" s="1">
        <f>VLOOKUP(A154&amp;B154,Weather!$C$8:$G$247,3,1)</f>
        <v>46</v>
      </c>
      <c r="E154" s="18">
        <f>SupportData!$F$16*((SupportData!$F$17+(C154-32)*5/9)^2)*(SupportData!$F$18-D154/100)*SupportData!$F$10*2.6417205235815E-07/1000000</f>
        <v>0</v>
      </c>
      <c r="F154" s="18">
        <f>INDEX(Weather!$J$8:$AG$37,MATCH(A154,Weather!$I$8:$I$37,0),MATCH(B154,Weather!$J$7:$AG$7,0))*SupportData!$F$9/231000000</f>
        <v>0</v>
      </c>
      <c r="G154" s="1">
        <f>INDEX(LMP!$E$2:$AB$31,MATCH(sheet1!A154,LMP!$A$2:$A$31,0),MATCH(B154,LMP!$E$1:$AB$1,0))</f>
        <v>51.24</v>
      </c>
    </row>
    <row r="155" spans="1:7">
      <c r="A155" s="17">
        <f t="shared" si="3"/>
        <v>40700</v>
      </c>
      <c r="B155" s="1" t="str">
        <f t="shared" si="4"/>
        <v>HE18</v>
      </c>
      <c r="C155" s="1">
        <f>VLOOKUP(A155&amp;B155,Weather!$C$8:$G$247,2,1)</f>
        <v>86</v>
      </c>
      <c r="D155" s="1">
        <f>VLOOKUP(A155&amp;B155,Weather!$C$8:$G$247,3,1)</f>
        <v>46</v>
      </c>
      <c r="E155" s="18">
        <f>SupportData!$F$16*((SupportData!$F$17+(C155-32)*5/9)^2)*(SupportData!$F$18-D155/100)*SupportData!$F$10*2.6417205235815E-07/1000000</f>
        <v>0</v>
      </c>
      <c r="F155" s="18">
        <f>INDEX(Weather!$J$8:$AG$37,MATCH(A155,Weather!$I$8:$I$37,0),MATCH(B155,Weather!$J$7:$AG$7,0))*SupportData!$F$9/231000000</f>
        <v>0</v>
      </c>
      <c r="G155" s="1">
        <f>INDEX(LMP!$E$2:$AB$31,MATCH(sheet1!A155,LMP!$A$2:$A$31,0),MATCH(B155,LMP!$E$1:$AB$1,0))</f>
        <v>52.27</v>
      </c>
    </row>
    <row r="156" spans="1:7">
      <c r="A156" s="17">
        <f t="shared" si="3"/>
        <v>40700</v>
      </c>
      <c r="B156" s="1" t="str">
        <f t="shared" si="4"/>
        <v>HE19</v>
      </c>
      <c r="C156" s="1">
        <f>VLOOKUP(A156&amp;B156,Weather!$C$8:$G$247,2,1)</f>
        <v>86</v>
      </c>
      <c r="D156" s="1">
        <f>VLOOKUP(A156&amp;B156,Weather!$C$8:$G$247,3,1)</f>
        <v>50</v>
      </c>
      <c r="E156" s="18">
        <f>SupportData!$F$16*((SupportData!$F$17+(C156-32)*5/9)^2)*(SupportData!$F$18-D156/100)*SupportData!$F$10*2.6417205235815E-07/1000000</f>
        <v>0</v>
      </c>
      <c r="F156" s="18">
        <f>INDEX(Weather!$J$8:$AG$37,MATCH(A156,Weather!$I$8:$I$37,0),MATCH(B156,Weather!$J$7:$AG$7,0))*SupportData!$F$9/231000000</f>
        <v>0</v>
      </c>
      <c r="G156" s="1">
        <f>INDEX(LMP!$E$2:$AB$31,MATCH(sheet1!A156,LMP!$A$2:$A$31,0),MATCH(B156,LMP!$E$1:$AB$1,0))</f>
        <v>58.03</v>
      </c>
    </row>
    <row r="157" spans="1:7">
      <c r="A157" s="17">
        <f t="shared" si="3"/>
        <v>40700</v>
      </c>
      <c r="B157" s="1" t="str">
        <f t="shared" si="4"/>
        <v>HE20</v>
      </c>
      <c r="C157" s="1">
        <f>VLOOKUP(A157&amp;B157,Weather!$C$8:$G$247,2,1)</f>
        <v>86</v>
      </c>
      <c r="D157" s="1">
        <f>VLOOKUP(A157&amp;B157,Weather!$C$8:$G$247,3,1)</f>
        <v>50</v>
      </c>
      <c r="E157" s="18">
        <f>SupportData!$F$16*((SupportData!$F$17+(C157-32)*5/9)^2)*(SupportData!$F$18-D157/100)*SupportData!$F$10*2.6417205235815E-07/1000000</f>
        <v>0</v>
      </c>
      <c r="F157" s="18">
        <f>INDEX(Weather!$J$8:$AG$37,MATCH(A157,Weather!$I$8:$I$37,0),MATCH(B157,Weather!$J$7:$AG$7,0))*SupportData!$F$9/231000000</f>
        <v>0</v>
      </c>
      <c r="G157" s="1">
        <f>INDEX(LMP!$E$2:$AB$31,MATCH(sheet1!A157,LMP!$A$2:$A$31,0),MATCH(B157,LMP!$E$1:$AB$1,0))</f>
        <v>78.13</v>
      </c>
    </row>
    <row r="158" spans="1:7">
      <c r="A158" s="17">
        <f t="shared" si="3"/>
        <v>40700</v>
      </c>
      <c r="B158" s="1" t="str">
        <f t="shared" si="4"/>
        <v>HE21</v>
      </c>
      <c r="C158" s="1">
        <f>VLOOKUP(A158&amp;B158,Weather!$C$8:$G$247,2,1)</f>
        <v>86</v>
      </c>
      <c r="D158" s="1">
        <f>VLOOKUP(A158&amp;B158,Weather!$C$8:$G$247,3,1)</f>
        <v>50</v>
      </c>
      <c r="E158" s="18">
        <f>SupportData!$F$16*((SupportData!$F$17+(C158-32)*5/9)^2)*(SupportData!$F$18-D158/100)*SupportData!$F$10*2.6417205235815E-07/1000000</f>
        <v>0</v>
      </c>
      <c r="F158" s="18">
        <f>INDEX(Weather!$J$8:$AG$37,MATCH(A158,Weather!$I$8:$I$37,0),MATCH(B158,Weather!$J$7:$AG$7,0))*SupportData!$F$9/231000000</f>
        <v>0</v>
      </c>
      <c r="G158" s="1">
        <f>INDEX(LMP!$E$2:$AB$31,MATCH(sheet1!A158,LMP!$A$2:$A$31,0),MATCH(B158,LMP!$E$1:$AB$1,0))</f>
        <v>110</v>
      </c>
    </row>
    <row r="159" spans="1:7">
      <c r="A159" s="17">
        <f t="shared" si="3"/>
        <v>40700</v>
      </c>
      <c r="B159" s="1" t="str">
        <f t="shared" si="4"/>
        <v>HE22</v>
      </c>
      <c r="C159" s="1">
        <f>VLOOKUP(A159&amp;B159,Weather!$C$8:$G$247,2,1)</f>
        <v>84</v>
      </c>
      <c r="D159" s="1">
        <f>VLOOKUP(A159&amp;B159,Weather!$C$8:$G$247,3,1)</f>
        <v>59</v>
      </c>
      <c r="E159" s="18">
        <f>SupportData!$F$16*((SupportData!$F$17+(C159-32)*5/9)^2)*(SupportData!$F$18-D159/100)*SupportData!$F$10*2.6417205235815E-07/1000000</f>
        <v>0</v>
      </c>
      <c r="F159" s="18">
        <f>INDEX(Weather!$J$8:$AG$37,MATCH(A159,Weather!$I$8:$I$37,0),MATCH(B159,Weather!$J$7:$AG$7,0))*SupportData!$F$9/231000000</f>
        <v>0</v>
      </c>
      <c r="G159" s="1">
        <f>INDEX(LMP!$E$2:$AB$31,MATCH(sheet1!A159,LMP!$A$2:$A$31,0),MATCH(B159,LMP!$E$1:$AB$1,0))</f>
        <v>46.62</v>
      </c>
    </row>
    <row r="160" spans="1:7">
      <c r="A160" s="17">
        <f t="shared" si="3"/>
        <v>40700</v>
      </c>
      <c r="B160" s="1" t="str">
        <f t="shared" si="4"/>
        <v>HE23</v>
      </c>
      <c r="C160" s="1">
        <f>VLOOKUP(A160&amp;B160,Weather!$C$8:$G$247,2,1)</f>
        <v>84</v>
      </c>
      <c r="D160" s="1">
        <f>VLOOKUP(A160&amp;B160,Weather!$C$8:$G$247,3,1)</f>
        <v>59</v>
      </c>
      <c r="E160" s="18">
        <f>SupportData!$F$16*((SupportData!$F$17+(C160-32)*5/9)^2)*(SupportData!$F$18-D160/100)*SupportData!$F$10*2.6417205235815E-07/1000000</f>
        <v>0</v>
      </c>
      <c r="F160" s="18">
        <f>INDEX(Weather!$J$8:$AG$37,MATCH(A160,Weather!$I$8:$I$37,0),MATCH(B160,Weather!$J$7:$AG$7,0))*SupportData!$F$9/231000000</f>
        <v>0</v>
      </c>
      <c r="G160" s="1">
        <f>INDEX(LMP!$E$2:$AB$31,MATCH(sheet1!A160,LMP!$A$2:$A$31,0),MATCH(B160,LMP!$E$1:$AB$1,0))</f>
        <v>45.06</v>
      </c>
    </row>
    <row r="161" spans="1:7">
      <c r="A161" s="17">
        <f t="shared" si="3"/>
        <v>40700</v>
      </c>
      <c r="B161" s="1" t="str">
        <f t="shared" si="4"/>
        <v>HE24</v>
      </c>
      <c r="C161" s="1">
        <f>VLOOKUP(A161&amp;B161,Weather!$C$8:$G$247,2,1)</f>
        <v>84</v>
      </c>
      <c r="D161" s="1">
        <f>VLOOKUP(A161&amp;B161,Weather!$C$8:$G$247,3,1)</f>
        <v>59</v>
      </c>
      <c r="E161" s="18">
        <f>SupportData!$F$16*((SupportData!$F$17+(C161-32)*5/9)^2)*(SupportData!$F$18-D161/100)*SupportData!$F$10*2.6417205235815E-07/1000000</f>
        <v>0</v>
      </c>
      <c r="F161" s="18">
        <f>INDEX(Weather!$J$8:$AG$37,MATCH(A161,Weather!$I$8:$I$37,0),MATCH(B161,Weather!$J$7:$AG$7,0))*SupportData!$F$9/231000000</f>
        <v>0</v>
      </c>
      <c r="G161" s="1">
        <f>INDEX(LMP!$E$2:$AB$31,MATCH(sheet1!A161,LMP!$A$2:$A$31,0),MATCH(B161,LMP!$E$1:$AB$1,0))</f>
        <v>35.76</v>
      </c>
    </row>
    <row r="162" spans="1:7">
      <c r="A162" s="17">
        <f t="shared" si="3"/>
        <v>40701</v>
      </c>
      <c r="B162" s="1" t="str">
        <f t="shared" si="4"/>
        <v>HE01</v>
      </c>
      <c r="C162" s="1">
        <f>VLOOKUP(A162&amp;B162,Weather!$C$8:$G$247,2,1)</f>
        <v>73</v>
      </c>
      <c r="D162" s="1">
        <f>VLOOKUP(A162&amp;B162,Weather!$C$8:$G$247,3,1)</f>
        <v>74</v>
      </c>
      <c r="E162" s="18">
        <f>SupportData!$F$16*((SupportData!$F$17+(C162-32)*5/9)^2)*(SupportData!$F$18-D162/100)*SupportData!$F$10*2.6417205235815E-07/1000000</f>
        <v>0</v>
      </c>
      <c r="F162" s="18">
        <f>INDEX(Weather!$J$8:$AG$37,MATCH(A162,Weather!$I$8:$I$37,0),MATCH(B162,Weather!$J$7:$AG$7,0))*SupportData!$F$9/231000000</f>
        <v>0</v>
      </c>
      <c r="G162" s="1">
        <f>INDEX(LMP!$E$2:$AB$31,MATCH(sheet1!A162,LMP!$A$2:$A$31,0),MATCH(B162,LMP!$E$1:$AB$1,0))</f>
        <v>27.18</v>
      </c>
    </row>
    <row r="163" spans="1:7">
      <c r="A163" s="17">
        <f t="shared" si="3"/>
        <v>40701</v>
      </c>
      <c r="B163" s="1" t="str">
        <f t="shared" si="4"/>
        <v>HE02</v>
      </c>
      <c r="C163" s="1">
        <f>VLOOKUP(A163&amp;B163,Weather!$C$8:$G$247,2,1)</f>
        <v>73</v>
      </c>
      <c r="D163" s="1">
        <f>VLOOKUP(A163&amp;B163,Weather!$C$8:$G$247,3,1)</f>
        <v>74</v>
      </c>
      <c r="E163" s="18">
        <f>SupportData!$F$16*((SupportData!$F$17+(C163-32)*5/9)^2)*(SupportData!$F$18-D163/100)*SupportData!$F$10*2.6417205235815E-07/1000000</f>
        <v>0</v>
      </c>
      <c r="F163" s="18">
        <f>INDEX(Weather!$J$8:$AG$37,MATCH(A163,Weather!$I$8:$I$37,0),MATCH(B163,Weather!$J$7:$AG$7,0))*SupportData!$F$9/231000000</f>
        <v>0</v>
      </c>
      <c r="G163" s="1">
        <f>INDEX(LMP!$E$2:$AB$31,MATCH(sheet1!A163,LMP!$A$2:$A$31,0),MATCH(B163,LMP!$E$1:$AB$1,0))</f>
        <v>15.39</v>
      </c>
    </row>
    <row r="164" spans="1:7">
      <c r="A164" s="17">
        <f t="shared" si="3"/>
        <v>40701</v>
      </c>
      <c r="B164" s="1" t="str">
        <f t="shared" si="4"/>
        <v>HE03</v>
      </c>
      <c r="C164" s="1">
        <f>VLOOKUP(A164&amp;B164,Weather!$C$8:$G$247,2,1)</f>
        <v>73</v>
      </c>
      <c r="D164" s="1">
        <f>VLOOKUP(A164&amp;B164,Weather!$C$8:$G$247,3,1)</f>
        <v>74</v>
      </c>
      <c r="E164" s="18">
        <f>SupportData!$F$16*((SupportData!$F$17+(C164-32)*5/9)^2)*(SupportData!$F$18-D164/100)*SupportData!$F$10*2.6417205235815E-07/1000000</f>
        <v>0</v>
      </c>
      <c r="F164" s="18">
        <f>INDEX(Weather!$J$8:$AG$37,MATCH(A164,Weather!$I$8:$I$37,0),MATCH(B164,Weather!$J$7:$AG$7,0))*SupportData!$F$9/231000000</f>
        <v>0</v>
      </c>
      <c r="G164" s="1">
        <f>INDEX(LMP!$E$2:$AB$31,MATCH(sheet1!A164,LMP!$A$2:$A$31,0),MATCH(B164,LMP!$E$1:$AB$1,0))</f>
        <v>19.22</v>
      </c>
    </row>
    <row r="165" spans="1:7">
      <c r="A165" s="17">
        <f t="shared" si="3"/>
        <v>40701</v>
      </c>
      <c r="B165" s="1" t="str">
        <f t="shared" si="4"/>
        <v>HE04</v>
      </c>
      <c r="C165" s="1">
        <f>VLOOKUP(A165&amp;B165,Weather!$C$8:$G$247,2,1)</f>
        <v>63</v>
      </c>
      <c r="D165" s="1">
        <f>VLOOKUP(A165&amp;B165,Weather!$C$8:$G$247,3,1)</f>
        <v>84</v>
      </c>
      <c r="E165" s="18">
        <f>SupportData!$F$16*((SupportData!$F$17+(C165-32)*5/9)^2)*(SupportData!$F$18-D165/100)*SupportData!$F$10*2.6417205235815E-07/1000000</f>
        <v>0</v>
      </c>
      <c r="F165" s="18">
        <f>INDEX(Weather!$J$8:$AG$37,MATCH(A165,Weather!$I$8:$I$37,0),MATCH(B165,Weather!$J$7:$AG$7,0))*SupportData!$F$9/231000000</f>
        <v>0</v>
      </c>
      <c r="G165" s="1">
        <f>INDEX(LMP!$E$2:$AB$31,MATCH(sheet1!A165,LMP!$A$2:$A$31,0),MATCH(B165,LMP!$E$1:$AB$1,0))</f>
        <v>22.87</v>
      </c>
    </row>
    <row r="166" spans="1:7">
      <c r="A166" s="17">
        <f t="shared" si="3"/>
        <v>40701</v>
      </c>
      <c r="B166" s="1" t="str">
        <f t="shared" si="4"/>
        <v>HE05</v>
      </c>
      <c r="C166" s="1">
        <f>VLOOKUP(A166&amp;B166,Weather!$C$8:$G$247,2,1)</f>
        <v>63</v>
      </c>
      <c r="D166" s="1">
        <f>VLOOKUP(A166&amp;B166,Weather!$C$8:$G$247,3,1)</f>
        <v>84</v>
      </c>
      <c r="E166" s="18">
        <f>SupportData!$F$16*((SupportData!$F$17+(C166-32)*5/9)^2)*(SupportData!$F$18-D166/100)*SupportData!$F$10*2.6417205235815E-07/1000000</f>
        <v>0</v>
      </c>
      <c r="F166" s="18">
        <f>INDEX(Weather!$J$8:$AG$37,MATCH(A166,Weather!$I$8:$I$37,0),MATCH(B166,Weather!$J$7:$AG$7,0))*SupportData!$F$9/231000000</f>
        <v>0</v>
      </c>
      <c r="G166" s="1">
        <f>INDEX(LMP!$E$2:$AB$31,MATCH(sheet1!A166,LMP!$A$2:$A$31,0),MATCH(B166,LMP!$E$1:$AB$1,0))</f>
        <v>24.99</v>
      </c>
    </row>
    <row r="167" spans="1:7">
      <c r="A167" s="17">
        <f t="shared" si="3"/>
        <v>40701</v>
      </c>
      <c r="B167" s="1" t="str">
        <f t="shared" si="4"/>
        <v>HE06</v>
      </c>
      <c r="C167" s="1">
        <f>VLOOKUP(A167&amp;B167,Weather!$C$8:$G$247,2,1)</f>
        <v>63</v>
      </c>
      <c r="D167" s="1">
        <f>VLOOKUP(A167&amp;B167,Weather!$C$8:$G$247,3,1)</f>
        <v>84</v>
      </c>
      <c r="E167" s="18">
        <f>SupportData!$F$16*((SupportData!$F$17+(C167-32)*5/9)^2)*(SupportData!$F$18-D167/100)*SupportData!$F$10*2.6417205235815E-07/1000000</f>
        <v>0</v>
      </c>
      <c r="F167" s="18">
        <f>INDEX(Weather!$J$8:$AG$37,MATCH(A167,Weather!$I$8:$I$37,0),MATCH(B167,Weather!$J$7:$AG$7,0))*SupportData!$F$9/231000000</f>
        <v>0</v>
      </c>
      <c r="G167" s="1">
        <f>INDEX(LMP!$E$2:$AB$31,MATCH(sheet1!A167,LMP!$A$2:$A$31,0),MATCH(B167,LMP!$E$1:$AB$1,0))</f>
        <v>25.98</v>
      </c>
    </row>
    <row r="168" spans="1:7">
      <c r="A168" s="17">
        <f t="shared" si="3"/>
        <v>40701</v>
      </c>
      <c r="B168" s="1" t="str">
        <f t="shared" si="4"/>
        <v>HE07</v>
      </c>
      <c r="C168" s="1">
        <f>VLOOKUP(A168&amp;B168,Weather!$C$8:$G$247,2,1)</f>
        <v>68</v>
      </c>
      <c r="D168" s="1">
        <f>VLOOKUP(A168&amp;B168,Weather!$C$8:$G$247,3,1)</f>
        <v>84</v>
      </c>
      <c r="E168" s="18">
        <f>SupportData!$F$16*((SupportData!$F$17+(C168-32)*5/9)^2)*(SupportData!$F$18-D168/100)*SupportData!$F$10*2.6417205235815E-07/1000000</f>
        <v>0</v>
      </c>
      <c r="F168" s="18">
        <f>INDEX(Weather!$J$8:$AG$37,MATCH(A168,Weather!$I$8:$I$37,0),MATCH(B168,Weather!$J$7:$AG$7,0))*SupportData!$F$9/231000000</f>
        <v>0</v>
      </c>
      <c r="G168" s="1">
        <f>INDEX(LMP!$E$2:$AB$31,MATCH(sheet1!A168,LMP!$A$2:$A$31,0),MATCH(B168,LMP!$E$1:$AB$1,0))</f>
        <v>30.07</v>
      </c>
    </row>
    <row r="169" spans="1:7">
      <c r="A169" s="17">
        <f t="shared" si="3"/>
        <v>40701</v>
      </c>
      <c r="B169" s="1" t="str">
        <f t="shared" si="4"/>
        <v>HE08</v>
      </c>
      <c r="C169" s="1">
        <f>VLOOKUP(A169&amp;B169,Weather!$C$8:$G$247,2,1)</f>
        <v>68</v>
      </c>
      <c r="D169" s="1">
        <f>VLOOKUP(A169&amp;B169,Weather!$C$8:$G$247,3,1)</f>
        <v>84</v>
      </c>
      <c r="E169" s="18">
        <f>SupportData!$F$16*((SupportData!$F$17+(C169-32)*5/9)^2)*(SupportData!$F$18-D169/100)*SupportData!$F$10*2.6417205235815E-07/1000000</f>
        <v>0</v>
      </c>
      <c r="F169" s="18">
        <f>INDEX(Weather!$J$8:$AG$37,MATCH(A169,Weather!$I$8:$I$37,0),MATCH(B169,Weather!$J$7:$AG$7,0))*SupportData!$F$9/231000000</f>
        <v>0</v>
      </c>
      <c r="G169" s="1">
        <f>INDEX(LMP!$E$2:$AB$31,MATCH(sheet1!A169,LMP!$A$2:$A$31,0),MATCH(B169,LMP!$E$1:$AB$1,0))</f>
        <v>33.69</v>
      </c>
    </row>
    <row r="170" spans="1:7">
      <c r="A170" s="17">
        <f t="shared" ref="A170:A233" si="5">DATE(YEAR(A146),MONTH(A146),DAY(A146)+1)</f>
        <v>40701</v>
      </c>
      <c r="B170" s="1" t="str">
        <f t="shared" ref="B170:B233" si="6">B146</f>
        <v>HE09</v>
      </c>
      <c r="C170" s="1">
        <f>VLOOKUP(A170&amp;B170,Weather!$C$8:$G$247,2,1)</f>
        <v>68</v>
      </c>
      <c r="D170" s="1">
        <f>VLOOKUP(A170&amp;B170,Weather!$C$8:$G$247,3,1)</f>
        <v>84</v>
      </c>
      <c r="E170" s="18">
        <f>SupportData!$F$16*((SupportData!$F$17+(C170-32)*5/9)^2)*(SupportData!$F$18-D170/100)*SupportData!$F$10*2.6417205235815E-07/1000000</f>
        <v>0</v>
      </c>
      <c r="F170" s="18">
        <f>INDEX(Weather!$J$8:$AG$37,MATCH(A170,Weather!$I$8:$I$37,0),MATCH(B170,Weather!$J$7:$AG$7,0))*SupportData!$F$9/231000000</f>
        <v>0</v>
      </c>
      <c r="G170" s="1">
        <f>INDEX(LMP!$E$2:$AB$31,MATCH(sheet1!A170,LMP!$A$2:$A$31,0),MATCH(B170,LMP!$E$1:$AB$1,0))</f>
        <v>33.22</v>
      </c>
    </row>
    <row r="171" spans="1:7">
      <c r="A171" s="17">
        <f t="shared" si="5"/>
        <v>40701</v>
      </c>
      <c r="B171" s="1" t="str">
        <f t="shared" si="6"/>
        <v>HE10</v>
      </c>
      <c r="C171" s="1">
        <f>VLOOKUP(A171&amp;B171,Weather!$C$8:$G$247,2,1)</f>
        <v>83</v>
      </c>
      <c r="D171" s="1">
        <f>VLOOKUP(A171&amp;B171,Weather!$C$8:$G$247,3,1)</f>
        <v>65</v>
      </c>
      <c r="E171" s="18">
        <f>SupportData!$F$16*((SupportData!$F$17+(C171-32)*5/9)^2)*(SupportData!$F$18-D171/100)*SupportData!$F$10*2.6417205235815E-07/1000000</f>
        <v>0</v>
      </c>
      <c r="F171" s="18">
        <f>INDEX(Weather!$J$8:$AG$37,MATCH(A171,Weather!$I$8:$I$37,0),MATCH(B171,Weather!$J$7:$AG$7,0))*SupportData!$F$9/231000000</f>
        <v>0</v>
      </c>
      <c r="G171" s="1">
        <f>INDEX(LMP!$E$2:$AB$31,MATCH(sheet1!A171,LMP!$A$2:$A$31,0),MATCH(B171,LMP!$E$1:$AB$1,0))</f>
        <v>36.549999999999997</v>
      </c>
    </row>
    <row r="172" spans="1:7">
      <c r="A172" s="17">
        <f t="shared" si="5"/>
        <v>40701</v>
      </c>
      <c r="B172" s="1" t="str">
        <f t="shared" si="6"/>
        <v>HE11</v>
      </c>
      <c r="C172" s="1">
        <f>VLOOKUP(A172&amp;B172,Weather!$C$8:$G$247,2,1)</f>
        <v>83</v>
      </c>
      <c r="D172" s="1">
        <f>VLOOKUP(A172&amp;B172,Weather!$C$8:$G$247,3,1)</f>
        <v>65</v>
      </c>
      <c r="E172" s="18">
        <f>SupportData!$F$16*((SupportData!$F$17+(C172-32)*5/9)^2)*(SupportData!$F$18-D172/100)*SupportData!$F$10*2.6417205235815E-07/1000000</f>
        <v>0</v>
      </c>
      <c r="F172" s="18">
        <f>INDEX(Weather!$J$8:$AG$37,MATCH(A172,Weather!$I$8:$I$37,0),MATCH(B172,Weather!$J$7:$AG$7,0))*SupportData!$F$9/231000000</f>
        <v>0</v>
      </c>
      <c r="G172" s="1">
        <f>INDEX(LMP!$E$2:$AB$31,MATCH(sheet1!A172,LMP!$A$2:$A$31,0),MATCH(B172,LMP!$E$1:$AB$1,0))</f>
        <v>40.200000000000003</v>
      </c>
    </row>
    <row r="173" spans="1:7">
      <c r="A173" s="17">
        <f t="shared" si="5"/>
        <v>40701</v>
      </c>
      <c r="B173" s="1" t="str">
        <f t="shared" si="6"/>
        <v>HE12</v>
      </c>
      <c r="C173" s="1">
        <f>VLOOKUP(A173&amp;B173,Weather!$C$8:$G$247,2,1)</f>
        <v>83</v>
      </c>
      <c r="D173" s="1">
        <f>VLOOKUP(A173&amp;B173,Weather!$C$8:$G$247,3,1)</f>
        <v>65</v>
      </c>
      <c r="E173" s="18">
        <f>SupportData!$F$16*((SupportData!$F$17+(C173-32)*5/9)^2)*(SupportData!$F$18-D173/100)*SupportData!$F$10*2.6417205235815E-07/1000000</f>
        <v>0</v>
      </c>
      <c r="F173" s="18">
        <f>INDEX(Weather!$J$8:$AG$37,MATCH(A173,Weather!$I$8:$I$37,0),MATCH(B173,Weather!$J$7:$AG$7,0))*SupportData!$F$9/231000000</f>
        <v>0</v>
      </c>
      <c r="G173" s="1">
        <f>INDEX(LMP!$E$2:$AB$31,MATCH(sheet1!A173,LMP!$A$2:$A$31,0),MATCH(B173,LMP!$E$1:$AB$1,0))</f>
        <v>63.51</v>
      </c>
    </row>
    <row r="174" spans="1:7">
      <c r="A174" s="17">
        <f t="shared" si="5"/>
        <v>40701</v>
      </c>
      <c r="B174" s="1" t="str">
        <f t="shared" si="6"/>
        <v>HE13</v>
      </c>
      <c r="C174" s="1">
        <f>VLOOKUP(A174&amp;B174,Weather!$C$8:$G$247,2,1)</f>
        <v>84</v>
      </c>
      <c r="D174" s="1">
        <f>VLOOKUP(A174&amp;B174,Weather!$C$8:$G$247,3,1)</f>
        <v>63</v>
      </c>
      <c r="E174" s="18">
        <f>SupportData!$F$16*((SupportData!$F$17+(C174-32)*5/9)^2)*(SupportData!$F$18-D174/100)*SupportData!$F$10*2.6417205235815E-07/1000000</f>
        <v>0</v>
      </c>
      <c r="F174" s="18">
        <f>INDEX(Weather!$J$8:$AG$37,MATCH(A174,Weather!$I$8:$I$37,0),MATCH(B174,Weather!$J$7:$AG$7,0))*SupportData!$F$9/231000000</f>
        <v>0</v>
      </c>
      <c r="G174" s="1">
        <f>INDEX(LMP!$E$2:$AB$31,MATCH(sheet1!A174,LMP!$A$2:$A$31,0),MATCH(B174,LMP!$E$1:$AB$1,0))</f>
        <v>46.91</v>
      </c>
    </row>
    <row r="175" spans="1:7">
      <c r="A175" s="17">
        <f t="shared" si="5"/>
        <v>40701</v>
      </c>
      <c r="B175" s="1" t="str">
        <f t="shared" si="6"/>
        <v>HE14</v>
      </c>
      <c r="C175" s="1">
        <f>VLOOKUP(A175&amp;B175,Weather!$C$8:$G$247,2,1)</f>
        <v>84</v>
      </c>
      <c r="D175" s="1">
        <f>VLOOKUP(A175&amp;B175,Weather!$C$8:$G$247,3,1)</f>
        <v>63</v>
      </c>
      <c r="E175" s="18">
        <f>SupportData!$F$16*((SupportData!$F$17+(C175-32)*5/9)^2)*(SupportData!$F$18-D175/100)*SupportData!$F$10*2.6417205235815E-07/1000000</f>
        <v>0</v>
      </c>
      <c r="F175" s="18">
        <f>INDEX(Weather!$J$8:$AG$37,MATCH(A175,Weather!$I$8:$I$37,0),MATCH(B175,Weather!$J$7:$AG$7,0))*SupportData!$F$9/231000000</f>
        <v>0</v>
      </c>
      <c r="G175" s="1">
        <f>INDEX(LMP!$E$2:$AB$31,MATCH(sheet1!A175,LMP!$A$2:$A$31,0),MATCH(B175,LMP!$E$1:$AB$1,0))</f>
        <v>57.09</v>
      </c>
    </row>
    <row r="176" spans="1:7">
      <c r="A176" s="17">
        <f t="shared" si="5"/>
        <v>40701</v>
      </c>
      <c r="B176" s="1" t="str">
        <f t="shared" si="6"/>
        <v>HE15</v>
      </c>
      <c r="C176" s="1">
        <f>VLOOKUP(A176&amp;B176,Weather!$C$8:$G$247,2,1)</f>
        <v>84</v>
      </c>
      <c r="D176" s="1">
        <f>VLOOKUP(A176&amp;B176,Weather!$C$8:$G$247,3,1)</f>
        <v>63</v>
      </c>
      <c r="E176" s="18">
        <f>SupportData!$F$16*((SupportData!$F$17+(C176-32)*5/9)^2)*(SupportData!$F$18-D176/100)*SupportData!$F$10*2.6417205235815E-07/1000000</f>
        <v>0</v>
      </c>
      <c r="F176" s="18">
        <f>INDEX(Weather!$J$8:$AG$37,MATCH(A176,Weather!$I$8:$I$37,0),MATCH(B176,Weather!$J$7:$AG$7,0))*SupportData!$F$9/231000000</f>
        <v>0</v>
      </c>
      <c r="G176" s="1">
        <f>INDEX(LMP!$E$2:$AB$31,MATCH(sheet1!A176,LMP!$A$2:$A$31,0),MATCH(B176,LMP!$E$1:$AB$1,0))</f>
        <v>79.53</v>
      </c>
    </row>
    <row r="177" spans="1:7">
      <c r="A177" s="17">
        <f t="shared" si="5"/>
        <v>40701</v>
      </c>
      <c r="B177" s="1" t="str">
        <f t="shared" si="6"/>
        <v>HE16</v>
      </c>
      <c r="C177" s="1">
        <f>VLOOKUP(A177&amp;B177,Weather!$C$8:$G$247,2,1)</f>
        <v>89</v>
      </c>
      <c r="D177" s="1">
        <f>VLOOKUP(A177&amp;B177,Weather!$C$8:$G$247,3,1)</f>
        <v>52</v>
      </c>
      <c r="E177" s="18">
        <f>SupportData!$F$16*((SupportData!$F$17+(C177-32)*5/9)^2)*(SupportData!$F$18-D177/100)*SupportData!$F$10*2.6417205235815E-07/1000000</f>
        <v>0</v>
      </c>
      <c r="F177" s="18">
        <f>INDEX(Weather!$J$8:$AG$37,MATCH(A177,Weather!$I$8:$I$37,0),MATCH(B177,Weather!$J$7:$AG$7,0))*SupportData!$F$9/231000000</f>
        <v>0</v>
      </c>
      <c r="G177" s="1">
        <f>INDEX(LMP!$E$2:$AB$31,MATCH(sheet1!A177,LMP!$A$2:$A$31,0),MATCH(B177,LMP!$E$1:$AB$1,0))</f>
        <v>64.459999999999994</v>
      </c>
    </row>
    <row r="178" spans="1:7">
      <c r="A178" s="17">
        <f t="shared" si="5"/>
        <v>40701</v>
      </c>
      <c r="B178" s="1" t="str">
        <f t="shared" si="6"/>
        <v>HE17</v>
      </c>
      <c r="C178" s="1">
        <f>VLOOKUP(A178&amp;B178,Weather!$C$8:$G$247,2,1)</f>
        <v>89</v>
      </c>
      <c r="D178" s="1">
        <f>VLOOKUP(A178&amp;B178,Weather!$C$8:$G$247,3,1)</f>
        <v>52</v>
      </c>
      <c r="E178" s="18">
        <f>SupportData!$F$16*((SupportData!$F$17+(C178-32)*5/9)^2)*(SupportData!$F$18-D178/100)*SupportData!$F$10*2.6417205235815E-07/1000000</f>
        <v>0</v>
      </c>
      <c r="F178" s="18">
        <f>INDEX(Weather!$J$8:$AG$37,MATCH(A178,Weather!$I$8:$I$37,0),MATCH(B178,Weather!$J$7:$AG$7,0))*SupportData!$F$9/231000000</f>
        <v>0</v>
      </c>
      <c r="G178" s="1">
        <f>INDEX(LMP!$E$2:$AB$31,MATCH(sheet1!A178,LMP!$A$2:$A$31,0),MATCH(B178,LMP!$E$1:$AB$1,0))</f>
        <v>64.900000000000006</v>
      </c>
    </row>
    <row r="179" spans="1:7">
      <c r="A179" s="17">
        <f t="shared" si="5"/>
        <v>40701</v>
      </c>
      <c r="B179" s="1" t="str">
        <f t="shared" si="6"/>
        <v>HE18</v>
      </c>
      <c r="C179" s="1">
        <f>VLOOKUP(A179&amp;B179,Weather!$C$8:$G$247,2,1)</f>
        <v>89</v>
      </c>
      <c r="D179" s="1">
        <f>VLOOKUP(A179&amp;B179,Weather!$C$8:$G$247,3,1)</f>
        <v>52</v>
      </c>
      <c r="E179" s="18">
        <f>SupportData!$F$16*((SupportData!$F$17+(C179-32)*5/9)^2)*(SupportData!$F$18-D179/100)*SupportData!$F$10*2.6417205235815E-07/1000000</f>
        <v>0</v>
      </c>
      <c r="F179" s="18">
        <f>INDEX(Weather!$J$8:$AG$37,MATCH(A179,Weather!$I$8:$I$37,0),MATCH(B179,Weather!$J$7:$AG$7,0))*SupportData!$F$9/231000000</f>
        <v>0</v>
      </c>
      <c r="G179" s="1">
        <f>INDEX(LMP!$E$2:$AB$31,MATCH(sheet1!A179,LMP!$A$2:$A$31,0),MATCH(B179,LMP!$E$1:$AB$1,0))</f>
        <v>63.24</v>
      </c>
    </row>
    <row r="180" spans="1:7">
      <c r="A180" s="17">
        <f t="shared" si="5"/>
        <v>40701</v>
      </c>
      <c r="B180" s="1" t="str">
        <f t="shared" si="6"/>
        <v>HE19</v>
      </c>
      <c r="C180" s="1">
        <f>VLOOKUP(A180&amp;B180,Weather!$C$8:$G$247,2,1)</f>
        <v>87</v>
      </c>
      <c r="D180" s="1">
        <f>VLOOKUP(A180&amp;B180,Weather!$C$8:$G$247,3,1)</f>
        <v>45</v>
      </c>
      <c r="E180" s="18">
        <f>SupportData!$F$16*((SupportData!$F$17+(C180-32)*5/9)^2)*(SupportData!$F$18-D180/100)*SupportData!$F$10*2.6417205235815E-07/1000000</f>
        <v>0</v>
      </c>
      <c r="F180" s="18">
        <f>INDEX(Weather!$J$8:$AG$37,MATCH(A180,Weather!$I$8:$I$37,0),MATCH(B180,Weather!$J$7:$AG$7,0))*SupportData!$F$9/231000000</f>
        <v>0</v>
      </c>
      <c r="G180" s="1">
        <f>INDEX(LMP!$E$2:$AB$31,MATCH(sheet1!A180,LMP!$A$2:$A$31,0),MATCH(B180,LMP!$E$1:$AB$1,0))</f>
        <v>87.68</v>
      </c>
    </row>
    <row r="181" spans="1:7">
      <c r="A181" s="17">
        <f t="shared" si="5"/>
        <v>40701</v>
      </c>
      <c r="B181" s="1" t="str">
        <f t="shared" si="6"/>
        <v>HE20</v>
      </c>
      <c r="C181" s="1">
        <f>VLOOKUP(A181&amp;B181,Weather!$C$8:$G$247,2,1)</f>
        <v>87</v>
      </c>
      <c r="D181" s="1">
        <f>VLOOKUP(A181&amp;B181,Weather!$C$8:$G$247,3,1)</f>
        <v>45</v>
      </c>
      <c r="E181" s="18">
        <f>SupportData!$F$16*((SupportData!$F$17+(C181-32)*5/9)^2)*(SupportData!$F$18-D181/100)*SupportData!$F$10*2.6417205235815E-07/1000000</f>
        <v>0</v>
      </c>
      <c r="F181" s="18">
        <f>INDEX(Weather!$J$8:$AG$37,MATCH(A181,Weather!$I$8:$I$37,0),MATCH(B181,Weather!$J$7:$AG$7,0))*SupportData!$F$9/231000000</f>
        <v>0</v>
      </c>
      <c r="G181" s="1">
        <f>INDEX(LMP!$E$2:$AB$31,MATCH(sheet1!A181,LMP!$A$2:$A$31,0),MATCH(B181,LMP!$E$1:$AB$1,0))</f>
        <v>69.91</v>
      </c>
    </row>
    <row r="182" spans="1:7">
      <c r="A182" s="17">
        <f t="shared" si="5"/>
        <v>40701</v>
      </c>
      <c r="B182" s="1" t="str">
        <f t="shared" si="6"/>
        <v>HE21</v>
      </c>
      <c r="C182" s="1">
        <f>VLOOKUP(A182&amp;B182,Weather!$C$8:$G$247,2,1)</f>
        <v>87</v>
      </c>
      <c r="D182" s="1">
        <f>VLOOKUP(A182&amp;B182,Weather!$C$8:$G$247,3,1)</f>
        <v>45</v>
      </c>
      <c r="E182" s="18">
        <f>SupportData!$F$16*((SupportData!$F$17+(C182-32)*5/9)^2)*(SupportData!$F$18-D182/100)*SupportData!$F$10*2.6417205235815E-07/1000000</f>
        <v>0</v>
      </c>
      <c r="F182" s="18">
        <f>INDEX(Weather!$J$8:$AG$37,MATCH(A182,Weather!$I$8:$I$37,0),MATCH(B182,Weather!$J$7:$AG$7,0))*SupportData!$F$9/231000000</f>
        <v>0</v>
      </c>
      <c r="G182" s="1">
        <f>INDEX(LMP!$E$2:$AB$31,MATCH(sheet1!A182,LMP!$A$2:$A$31,0),MATCH(B182,LMP!$E$1:$AB$1,0))</f>
        <v>240.14</v>
      </c>
    </row>
    <row r="183" spans="1:7">
      <c r="A183" s="17">
        <f t="shared" si="5"/>
        <v>40701</v>
      </c>
      <c r="B183" s="1" t="str">
        <f t="shared" si="6"/>
        <v>HE22</v>
      </c>
      <c r="C183" s="1">
        <f>VLOOKUP(A183&amp;B183,Weather!$C$8:$G$247,2,1)</f>
        <v>77</v>
      </c>
      <c r="D183" s="1">
        <f>VLOOKUP(A183&amp;B183,Weather!$C$8:$G$247,3,1)</f>
        <v>56</v>
      </c>
      <c r="E183" s="18">
        <f>SupportData!$F$16*((SupportData!$F$17+(C183-32)*5/9)^2)*(SupportData!$F$18-D183/100)*SupportData!$F$10*2.6417205235815E-07/1000000</f>
        <v>0</v>
      </c>
      <c r="F183" s="18">
        <f>INDEX(Weather!$J$8:$AG$37,MATCH(A183,Weather!$I$8:$I$37,0),MATCH(B183,Weather!$J$7:$AG$7,0))*SupportData!$F$9/231000000</f>
        <v>0</v>
      </c>
      <c r="G183" s="1">
        <f>INDEX(LMP!$E$2:$AB$31,MATCH(sheet1!A183,LMP!$A$2:$A$31,0),MATCH(B183,LMP!$E$1:$AB$1,0))</f>
        <v>38.65</v>
      </c>
    </row>
    <row r="184" spans="1:7">
      <c r="A184" s="17">
        <f t="shared" si="5"/>
        <v>40701</v>
      </c>
      <c r="B184" s="1" t="str">
        <f t="shared" si="6"/>
        <v>HE23</v>
      </c>
      <c r="C184" s="1">
        <f>VLOOKUP(A184&amp;B184,Weather!$C$8:$G$247,2,1)</f>
        <v>77</v>
      </c>
      <c r="D184" s="1">
        <f>VLOOKUP(A184&amp;B184,Weather!$C$8:$G$247,3,1)</f>
        <v>56</v>
      </c>
      <c r="E184" s="18">
        <f>SupportData!$F$16*((SupportData!$F$17+(C184-32)*5/9)^2)*(SupportData!$F$18-D184/100)*SupportData!$F$10*2.6417205235815E-07/1000000</f>
        <v>0</v>
      </c>
      <c r="F184" s="18">
        <f>INDEX(Weather!$J$8:$AG$37,MATCH(A184,Weather!$I$8:$I$37,0),MATCH(B184,Weather!$J$7:$AG$7,0))*SupportData!$F$9/231000000</f>
        <v>0</v>
      </c>
      <c r="G184" s="1">
        <f>INDEX(LMP!$E$2:$AB$31,MATCH(sheet1!A184,LMP!$A$2:$A$31,0),MATCH(B184,LMP!$E$1:$AB$1,0))</f>
        <v>35.85</v>
      </c>
    </row>
    <row r="185" spans="1:7">
      <c r="A185" s="17">
        <f t="shared" si="5"/>
        <v>40701</v>
      </c>
      <c r="B185" s="1" t="str">
        <f t="shared" si="6"/>
        <v>HE24</v>
      </c>
      <c r="C185" s="1">
        <f>VLOOKUP(A185&amp;B185,Weather!$C$8:$G$247,2,1)</f>
        <v>77</v>
      </c>
      <c r="D185" s="1">
        <f>VLOOKUP(A185&amp;B185,Weather!$C$8:$G$247,3,1)</f>
        <v>56</v>
      </c>
      <c r="E185" s="18">
        <f>SupportData!$F$16*((SupportData!$F$17+(C185-32)*5/9)^2)*(SupportData!$F$18-D185/100)*SupportData!$F$10*2.6417205235815E-07/1000000</f>
        <v>0</v>
      </c>
      <c r="F185" s="18">
        <f>INDEX(Weather!$J$8:$AG$37,MATCH(A185,Weather!$I$8:$I$37,0),MATCH(B185,Weather!$J$7:$AG$7,0))*SupportData!$F$9/231000000</f>
        <v>0</v>
      </c>
      <c r="G185" s="1">
        <f>INDEX(LMP!$E$2:$AB$31,MATCH(sheet1!A185,LMP!$A$2:$A$31,0),MATCH(B185,LMP!$E$1:$AB$1,0))</f>
        <v>36.89</v>
      </c>
    </row>
    <row r="186" spans="1:7">
      <c r="A186" s="17">
        <f t="shared" si="5"/>
        <v>40702</v>
      </c>
      <c r="B186" s="1" t="str">
        <f t="shared" si="6"/>
        <v>HE01</v>
      </c>
      <c r="C186" s="1">
        <f>VLOOKUP(A186&amp;B186,Weather!$C$8:$G$247,2,1)</f>
        <v>76</v>
      </c>
      <c r="D186" s="1">
        <f>VLOOKUP(A186&amp;B186,Weather!$C$8:$G$247,3,1)</f>
        <v>52</v>
      </c>
      <c r="E186" s="18">
        <f>SupportData!$F$16*((SupportData!$F$17+(C186-32)*5/9)^2)*(SupportData!$F$18-D186/100)*SupportData!$F$10*2.6417205235815E-07/1000000</f>
        <v>0</v>
      </c>
      <c r="F186" s="18">
        <f>INDEX(Weather!$J$8:$AG$37,MATCH(A186,Weather!$I$8:$I$37,0),MATCH(B186,Weather!$J$7:$AG$7,0))*SupportData!$F$9/231000000</f>
        <v>0</v>
      </c>
      <c r="G186" s="1">
        <f>INDEX(LMP!$E$2:$AB$31,MATCH(sheet1!A186,LMP!$A$2:$A$31,0),MATCH(B186,LMP!$E$1:$AB$1,0))</f>
        <v>32.380000000000003</v>
      </c>
    </row>
    <row r="187" spans="1:7">
      <c r="A187" s="17">
        <f t="shared" si="5"/>
        <v>40702</v>
      </c>
      <c r="B187" s="1" t="str">
        <f t="shared" si="6"/>
        <v>HE02</v>
      </c>
      <c r="C187" s="1">
        <f>VLOOKUP(A187&amp;B187,Weather!$C$8:$G$247,2,1)</f>
        <v>76</v>
      </c>
      <c r="D187" s="1">
        <f>VLOOKUP(A187&amp;B187,Weather!$C$8:$G$247,3,1)</f>
        <v>52</v>
      </c>
      <c r="E187" s="18">
        <f>SupportData!$F$16*((SupportData!$F$17+(C187-32)*5/9)^2)*(SupportData!$F$18-D187/100)*SupportData!$F$10*2.6417205235815E-07/1000000</f>
        <v>0</v>
      </c>
      <c r="F187" s="18">
        <f>INDEX(Weather!$J$8:$AG$37,MATCH(A187,Weather!$I$8:$I$37,0),MATCH(B187,Weather!$J$7:$AG$7,0))*SupportData!$F$9/231000000</f>
        <v>0</v>
      </c>
      <c r="G187" s="1">
        <f>INDEX(LMP!$E$2:$AB$31,MATCH(sheet1!A187,LMP!$A$2:$A$31,0),MATCH(B187,LMP!$E$1:$AB$1,0))</f>
        <v>32.19</v>
      </c>
    </row>
    <row r="188" spans="1:7">
      <c r="A188" s="17">
        <f t="shared" si="5"/>
        <v>40702</v>
      </c>
      <c r="B188" s="1" t="str">
        <f t="shared" si="6"/>
        <v>HE03</v>
      </c>
      <c r="C188" s="1">
        <f>VLOOKUP(A188&amp;B188,Weather!$C$8:$G$247,2,1)</f>
        <v>76</v>
      </c>
      <c r="D188" s="1">
        <f>VLOOKUP(A188&amp;B188,Weather!$C$8:$G$247,3,1)</f>
        <v>52</v>
      </c>
      <c r="E188" s="18">
        <f>SupportData!$F$16*((SupportData!$F$17+(C188-32)*5/9)^2)*(SupportData!$F$18-D188/100)*SupportData!$F$10*2.6417205235815E-07/1000000</f>
        <v>0</v>
      </c>
      <c r="F188" s="18">
        <f>INDEX(Weather!$J$8:$AG$37,MATCH(A188,Weather!$I$8:$I$37,0),MATCH(B188,Weather!$J$7:$AG$7,0))*SupportData!$F$9/231000000</f>
        <v>0</v>
      </c>
      <c r="G188" s="1">
        <f>INDEX(LMP!$E$2:$AB$31,MATCH(sheet1!A188,LMP!$A$2:$A$31,0),MATCH(B188,LMP!$E$1:$AB$1,0))</f>
        <v>23.82</v>
      </c>
    </row>
    <row r="189" spans="1:7">
      <c r="A189" s="17">
        <f t="shared" si="5"/>
        <v>40702</v>
      </c>
      <c r="B189" s="1" t="str">
        <f t="shared" si="6"/>
        <v>HE04</v>
      </c>
      <c r="C189" s="1">
        <f>VLOOKUP(A189&amp;B189,Weather!$C$8:$G$247,2,1)</f>
        <v>74</v>
      </c>
      <c r="D189" s="1">
        <f>VLOOKUP(A189&amp;B189,Weather!$C$8:$G$247,3,1)</f>
        <v>62</v>
      </c>
      <c r="E189" s="18">
        <f>SupportData!$F$16*((SupportData!$F$17+(C189-32)*5/9)^2)*(SupportData!$F$18-D189/100)*SupportData!$F$10*2.6417205235815E-07/1000000</f>
        <v>0</v>
      </c>
      <c r="F189" s="18">
        <f>INDEX(Weather!$J$8:$AG$37,MATCH(A189,Weather!$I$8:$I$37,0),MATCH(B189,Weather!$J$7:$AG$7,0))*SupportData!$F$9/231000000</f>
        <v>0</v>
      </c>
      <c r="G189" s="1">
        <f>INDEX(LMP!$E$2:$AB$31,MATCH(sheet1!A189,LMP!$A$2:$A$31,0),MATCH(B189,LMP!$E$1:$AB$1,0))</f>
        <v>28.12</v>
      </c>
    </row>
    <row r="190" spans="1:7">
      <c r="A190" s="17">
        <f t="shared" si="5"/>
        <v>40702</v>
      </c>
      <c r="B190" s="1" t="str">
        <f t="shared" si="6"/>
        <v>HE05</v>
      </c>
      <c r="C190" s="1">
        <f>VLOOKUP(A190&amp;B190,Weather!$C$8:$G$247,2,1)</f>
        <v>74</v>
      </c>
      <c r="D190" s="1">
        <f>VLOOKUP(A190&amp;B190,Weather!$C$8:$G$247,3,1)</f>
        <v>62</v>
      </c>
      <c r="E190" s="18">
        <f>SupportData!$F$16*((SupportData!$F$17+(C190-32)*5/9)^2)*(SupportData!$F$18-D190/100)*SupportData!$F$10*2.6417205235815E-07/1000000</f>
        <v>0</v>
      </c>
      <c r="F190" s="18">
        <f>INDEX(Weather!$J$8:$AG$37,MATCH(A190,Weather!$I$8:$I$37,0),MATCH(B190,Weather!$J$7:$AG$7,0))*SupportData!$F$9/231000000</f>
        <v>0</v>
      </c>
      <c r="G190" s="1">
        <f>INDEX(LMP!$E$2:$AB$31,MATCH(sheet1!A190,LMP!$A$2:$A$31,0),MATCH(B190,LMP!$E$1:$AB$1,0))</f>
        <v>34.72</v>
      </c>
    </row>
    <row r="191" spans="1:7">
      <c r="A191" s="17">
        <f t="shared" si="5"/>
        <v>40702</v>
      </c>
      <c r="B191" s="1" t="str">
        <f t="shared" si="6"/>
        <v>HE06</v>
      </c>
      <c r="C191" s="1">
        <f>VLOOKUP(A191&amp;B191,Weather!$C$8:$G$247,2,1)</f>
        <v>74</v>
      </c>
      <c r="D191" s="1">
        <f>VLOOKUP(A191&amp;B191,Weather!$C$8:$G$247,3,1)</f>
        <v>62</v>
      </c>
      <c r="E191" s="18">
        <f>SupportData!$F$16*((SupportData!$F$17+(C191-32)*5/9)^2)*(SupportData!$F$18-D191/100)*SupportData!$F$10*2.6417205235815E-07/1000000</f>
        <v>0</v>
      </c>
      <c r="F191" s="18">
        <f>INDEX(Weather!$J$8:$AG$37,MATCH(A191,Weather!$I$8:$I$37,0),MATCH(B191,Weather!$J$7:$AG$7,0))*SupportData!$F$9/231000000</f>
        <v>0</v>
      </c>
      <c r="G191" s="1">
        <f>INDEX(LMP!$E$2:$AB$31,MATCH(sheet1!A191,LMP!$A$2:$A$31,0),MATCH(B191,LMP!$E$1:$AB$1,0))</f>
        <v>34.159999999999997</v>
      </c>
    </row>
    <row r="192" spans="1:7">
      <c r="A192" s="17">
        <f t="shared" si="5"/>
        <v>40702</v>
      </c>
      <c r="B192" s="1" t="str">
        <f t="shared" si="6"/>
        <v>HE07</v>
      </c>
      <c r="C192" s="1">
        <f>VLOOKUP(A192&amp;B192,Weather!$C$8:$G$247,2,1)</f>
        <v>74</v>
      </c>
      <c r="D192" s="1">
        <f>VLOOKUP(A192&amp;B192,Weather!$C$8:$G$247,3,1)</f>
        <v>69</v>
      </c>
      <c r="E192" s="18">
        <f>SupportData!$F$16*((SupportData!$F$17+(C192-32)*5/9)^2)*(SupportData!$F$18-D192/100)*SupportData!$F$10*2.6417205235815E-07/1000000</f>
        <v>0</v>
      </c>
      <c r="F192" s="18">
        <f>INDEX(Weather!$J$8:$AG$37,MATCH(A192,Weather!$I$8:$I$37,0),MATCH(B192,Weather!$J$7:$AG$7,0))*SupportData!$F$9/231000000</f>
        <v>0</v>
      </c>
      <c r="G192" s="1">
        <f>INDEX(LMP!$E$2:$AB$31,MATCH(sheet1!A192,LMP!$A$2:$A$31,0),MATCH(B192,LMP!$E$1:$AB$1,0))</f>
        <v>35.4</v>
      </c>
    </row>
    <row r="193" spans="1:7">
      <c r="A193" s="17">
        <f t="shared" si="5"/>
        <v>40702</v>
      </c>
      <c r="B193" s="1" t="str">
        <f t="shared" si="6"/>
        <v>HE08</v>
      </c>
      <c r="C193" s="1">
        <f>VLOOKUP(A193&amp;B193,Weather!$C$8:$G$247,2,1)</f>
        <v>74</v>
      </c>
      <c r="D193" s="1">
        <f>VLOOKUP(A193&amp;B193,Weather!$C$8:$G$247,3,1)</f>
        <v>69</v>
      </c>
      <c r="E193" s="18">
        <f>SupportData!$F$16*((SupportData!$F$17+(C193-32)*5/9)^2)*(SupportData!$F$18-D193/100)*SupportData!$F$10*2.6417205235815E-07/1000000</f>
        <v>0</v>
      </c>
      <c r="F193" s="18">
        <f>INDEX(Weather!$J$8:$AG$37,MATCH(A193,Weather!$I$8:$I$37,0),MATCH(B193,Weather!$J$7:$AG$7,0))*SupportData!$F$9/231000000</f>
        <v>0</v>
      </c>
      <c r="G193" s="1">
        <f>INDEX(LMP!$E$2:$AB$31,MATCH(sheet1!A193,LMP!$A$2:$A$31,0),MATCH(B193,LMP!$E$1:$AB$1,0))</f>
        <v>32.369999999999997</v>
      </c>
    </row>
    <row r="194" spans="1:7">
      <c r="A194" s="17">
        <f t="shared" si="5"/>
        <v>40702</v>
      </c>
      <c r="B194" s="1" t="str">
        <f t="shared" si="6"/>
        <v>HE09</v>
      </c>
      <c r="C194" s="1">
        <f>VLOOKUP(A194&amp;B194,Weather!$C$8:$G$247,2,1)</f>
        <v>74</v>
      </c>
      <c r="D194" s="1">
        <f>VLOOKUP(A194&amp;B194,Weather!$C$8:$G$247,3,1)</f>
        <v>69</v>
      </c>
      <c r="E194" s="18">
        <f>SupportData!$F$16*((SupportData!$F$17+(C194-32)*5/9)^2)*(SupportData!$F$18-D194/100)*SupportData!$F$10*2.6417205235815E-07/1000000</f>
        <v>0</v>
      </c>
      <c r="F194" s="18">
        <f>INDEX(Weather!$J$8:$AG$37,MATCH(A194,Weather!$I$8:$I$37,0),MATCH(B194,Weather!$J$7:$AG$7,0))*SupportData!$F$9/231000000</f>
        <v>0</v>
      </c>
      <c r="G194" s="1">
        <f>INDEX(LMP!$E$2:$AB$31,MATCH(sheet1!A194,LMP!$A$2:$A$31,0),MATCH(B194,LMP!$E$1:$AB$1,0))</f>
        <v>31.49</v>
      </c>
    </row>
    <row r="195" spans="1:7">
      <c r="A195" s="17">
        <f t="shared" si="5"/>
        <v>40702</v>
      </c>
      <c r="B195" s="1" t="str">
        <f t="shared" si="6"/>
        <v>HE10</v>
      </c>
      <c r="C195" s="1">
        <f>VLOOKUP(A195&amp;B195,Weather!$C$8:$G$247,2,1)</f>
        <v>76</v>
      </c>
      <c r="D195" s="1">
        <f>VLOOKUP(A195&amp;B195,Weather!$C$8:$G$247,3,1)</f>
        <v>64</v>
      </c>
      <c r="E195" s="18">
        <f>SupportData!$F$16*((SupportData!$F$17+(C195-32)*5/9)^2)*(SupportData!$F$18-D195/100)*SupportData!$F$10*2.6417205235815E-07/1000000</f>
        <v>0</v>
      </c>
      <c r="F195" s="18">
        <f>INDEX(Weather!$J$8:$AG$37,MATCH(A195,Weather!$I$8:$I$37,0),MATCH(B195,Weather!$J$7:$AG$7,0))*SupportData!$F$9/231000000</f>
        <v>0</v>
      </c>
      <c r="G195" s="1">
        <f>INDEX(LMP!$E$2:$AB$31,MATCH(sheet1!A195,LMP!$A$2:$A$31,0),MATCH(B195,LMP!$E$1:$AB$1,0))</f>
        <v>44.45</v>
      </c>
    </row>
    <row r="196" spans="1:7">
      <c r="A196" s="17">
        <f t="shared" si="5"/>
        <v>40702</v>
      </c>
      <c r="B196" s="1" t="str">
        <f t="shared" si="6"/>
        <v>HE11</v>
      </c>
      <c r="C196" s="1">
        <f>VLOOKUP(A196&amp;B196,Weather!$C$8:$G$247,2,1)</f>
        <v>76</v>
      </c>
      <c r="D196" s="1">
        <f>VLOOKUP(A196&amp;B196,Weather!$C$8:$G$247,3,1)</f>
        <v>64</v>
      </c>
      <c r="E196" s="18">
        <f>SupportData!$F$16*((SupportData!$F$17+(C196-32)*5/9)^2)*(SupportData!$F$18-D196/100)*SupportData!$F$10*2.6417205235815E-07/1000000</f>
        <v>0</v>
      </c>
      <c r="F196" s="18">
        <f>INDEX(Weather!$J$8:$AG$37,MATCH(A196,Weather!$I$8:$I$37,0),MATCH(B196,Weather!$J$7:$AG$7,0))*SupportData!$F$9/231000000</f>
        <v>0</v>
      </c>
      <c r="G196" s="1">
        <f>INDEX(LMP!$E$2:$AB$31,MATCH(sheet1!A196,LMP!$A$2:$A$31,0),MATCH(B196,LMP!$E$1:$AB$1,0))</f>
        <v>66.63</v>
      </c>
    </row>
    <row r="197" spans="1:7">
      <c r="A197" s="17">
        <f t="shared" si="5"/>
        <v>40702</v>
      </c>
      <c r="B197" s="1" t="str">
        <f t="shared" si="6"/>
        <v>HE12</v>
      </c>
      <c r="C197" s="1">
        <f>VLOOKUP(A197&amp;B197,Weather!$C$8:$G$247,2,1)</f>
        <v>76</v>
      </c>
      <c r="D197" s="1">
        <f>VLOOKUP(A197&amp;B197,Weather!$C$8:$G$247,3,1)</f>
        <v>64</v>
      </c>
      <c r="E197" s="18">
        <f>SupportData!$F$16*((SupportData!$F$17+(C197-32)*5/9)^2)*(SupportData!$F$18-D197/100)*SupportData!$F$10*2.6417205235815E-07/1000000</f>
        <v>0</v>
      </c>
      <c r="F197" s="18">
        <f>INDEX(Weather!$J$8:$AG$37,MATCH(A197,Weather!$I$8:$I$37,0),MATCH(B197,Weather!$J$7:$AG$7,0))*SupportData!$F$9/231000000</f>
        <v>0</v>
      </c>
      <c r="G197" s="1">
        <f>INDEX(LMP!$E$2:$AB$31,MATCH(sheet1!A197,LMP!$A$2:$A$31,0),MATCH(B197,LMP!$E$1:$AB$1,0))</f>
        <v>71.489999999999995</v>
      </c>
    </row>
    <row r="198" spans="1:7">
      <c r="A198" s="17">
        <f t="shared" si="5"/>
        <v>40702</v>
      </c>
      <c r="B198" s="1" t="str">
        <f t="shared" si="6"/>
        <v>HE13</v>
      </c>
      <c r="C198" s="1">
        <f>VLOOKUP(A198&amp;B198,Weather!$C$8:$G$247,2,1)</f>
        <v>82</v>
      </c>
      <c r="D198" s="1">
        <f>VLOOKUP(A198&amp;B198,Weather!$C$8:$G$247,3,1)</f>
        <v>56</v>
      </c>
      <c r="E198" s="18">
        <f>SupportData!$F$16*((SupportData!$F$17+(C198-32)*5/9)^2)*(SupportData!$F$18-D198/100)*SupportData!$F$10*2.6417205235815E-07/1000000</f>
        <v>0</v>
      </c>
      <c r="F198" s="18">
        <f>INDEX(Weather!$J$8:$AG$37,MATCH(A198,Weather!$I$8:$I$37,0),MATCH(B198,Weather!$J$7:$AG$7,0))*SupportData!$F$9/231000000</f>
        <v>0</v>
      </c>
      <c r="G198" s="1">
        <f>INDEX(LMP!$E$2:$AB$31,MATCH(sheet1!A198,LMP!$A$2:$A$31,0),MATCH(B198,LMP!$E$1:$AB$1,0))</f>
        <v>66.91</v>
      </c>
    </row>
    <row r="199" spans="1:7">
      <c r="A199" s="17">
        <f t="shared" si="5"/>
        <v>40702</v>
      </c>
      <c r="B199" s="1" t="str">
        <f t="shared" si="6"/>
        <v>HE14</v>
      </c>
      <c r="C199" s="1">
        <f>VLOOKUP(A199&amp;B199,Weather!$C$8:$G$247,2,1)</f>
        <v>82</v>
      </c>
      <c r="D199" s="1">
        <f>VLOOKUP(A199&amp;B199,Weather!$C$8:$G$247,3,1)</f>
        <v>56</v>
      </c>
      <c r="E199" s="18">
        <f>SupportData!$F$16*((SupportData!$F$17+(C199-32)*5/9)^2)*(SupportData!$F$18-D199/100)*SupportData!$F$10*2.6417205235815E-07/1000000</f>
        <v>0</v>
      </c>
      <c r="F199" s="18">
        <f>INDEX(Weather!$J$8:$AG$37,MATCH(A199,Weather!$I$8:$I$37,0),MATCH(B199,Weather!$J$7:$AG$7,0))*SupportData!$F$9/231000000</f>
        <v>0</v>
      </c>
      <c r="G199" s="1">
        <f>INDEX(LMP!$E$2:$AB$31,MATCH(sheet1!A199,LMP!$A$2:$A$31,0),MATCH(B199,LMP!$E$1:$AB$1,0))</f>
        <v>72.849999999999994</v>
      </c>
    </row>
    <row r="200" spans="1:7">
      <c r="A200" s="17">
        <f t="shared" si="5"/>
        <v>40702</v>
      </c>
      <c r="B200" s="1" t="str">
        <f t="shared" si="6"/>
        <v>HE15</v>
      </c>
      <c r="C200" s="1">
        <f>VLOOKUP(A200&amp;B200,Weather!$C$8:$G$247,2,1)</f>
        <v>82</v>
      </c>
      <c r="D200" s="1">
        <f>VLOOKUP(A200&amp;B200,Weather!$C$8:$G$247,3,1)</f>
        <v>56</v>
      </c>
      <c r="E200" s="18">
        <f>SupportData!$F$16*((SupportData!$F$17+(C200-32)*5/9)^2)*(SupportData!$F$18-D200/100)*SupportData!$F$10*2.6417205235815E-07/1000000</f>
        <v>0</v>
      </c>
      <c r="F200" s="18">
        <f>INDEX(Weather!$J$8:$AG$37,MATCH(A200,Weather!$I$8:$I$37,0),MATCH(B200,Weather!$J$7:$AG$7,0))*SupportData!$F$9/231000000</f>
        <v>0</v>
      </c>
      <c r="G200" s="1">
        <f>INDEX(LMP!$E$2:$AB$31,MATCH(sheet1!A200,LMP!$A$2:$A$31,0),MATCH(B200,LMP!$E$1:$AB$1,0))</f>
        <v>107.73</v>
      </c>
    </row>
    <row r="201" spans="1:7">
      <c r="A201" s="17">
        <f t="shared" si="5"/>
        <v>40702</v>
      </c>
      <c r="B201" s="1" t="str">
        <f t="shared" si="6"/>
        <v>HE16</v>
      </c>
      <c r="C201" s="1">
        <f>VLOOKUP(A201&amp;B201,Weather!$C$8:$G$247,2,1)</f>
        <v>80</v>
      </c>
      <c r="D201" s="1">
        <f>VLOOKUP(A201&amp;B201,Weather!$C$8:$G$247,3,1)</f>
        <v>56</v>
      </c>
      <c r="E201" s="18">
        <f>SupportData!$F$16*((SupportData!$F$17+(C201-32)*5/9)^2)*(SupportData!$F$18-D201/100)*SupportData!$F$10*2.6417205235815E-07/1000000</f>
        <v>0</v>
      </c>
      <c r="F201" s="18">
        <f>INDEX(Weather!$J$8:$AG$37,MATCH(A201,Weather!$I$8:$I$37,0),MATCH(B201,Weather!$J$7:$AG$7,0))*SupportData!$F$9/231000000</f>
        <v>0</v>
      </c>
      <c r="G201" s="1">
        <f>INDEX(LMP!$E$2:$AB$31,MATCH(sheet1!A201,LMP!$A$2:$A$31,0),MATCH(B201,LMP!$E$1:$AB$1,0))</f>
        <v>106.04</v>
      </c>
    </row>
    <row r="202" spans="1:7">
      <c r="A202" s="17">
        <f t="shared" si="5"/>
        <v>40702</v>
      </c>
      <c r="B202" s="1" t="str">
        <f t="shared" si="6"/>
        <v>HE17</v>
      </c>
      <c r="C202" s="1">
        <f>VLOOKUP(A202&amp;B202,Weather!$C$8:$G$247,2,1)</f>
        <v>80</v>
      </c>
      <c r="D202" s="1">
        <f>VLOOKUP(A202&amp;B202,Weather!$C$8:$G$247,3,1)</f>
        <v>56</v>
      </c>
      <c r="E202" s="18">
        <f>SupportData!$F$16*((SupportData!$F$17+(C202-32)*5/9)^2)*(SupportData!$F$18-D202/100)*SupportData!$F$10*2.6417205235815E-07/1000000</f>
        <v>0</v>
      </c>
      <c r="F202" s="18">
        <f>INDEX(Weather!$J$8:$AG$37,MATCH(A202,Weather!$I$8:$I$37,0),MATCH(B202,Weather!$J$7:$AG$7,0))*SupportData!$F$9/231000000</f>
        <v>0</v>
      </c>
      <c r="G202" s="1">
        <f>INDEX(LMP!$E$2:$AB$31,MATCH(sheet1!A202,LMP!$A$2:$A$31,0),MATCH(B202,LMP!$E$1:$AB$1,0))</f>
        <v>50.56</v>
      </c>
    </row>
    <row r="203" spans="1:7">
      <c r="A203" s="17">
        <f t="shared" si="5"/>
        <v>40702</v>
      </c>
      <c r="B203" s="1" t="str">
        <f t="shared" si="6"/>
        <v>HE18</v>
      </c>
      <c r="C203" s="1">
        <f>VLOOKUP(A203&amp;B203,Weather!$C$8:$G$247,2,1)</f>
        <v>80</v>
      </c>
      <c r="D203" s="1">
        <f>VLOOKUP(A203&amp;B203,Weather!$C$8:$G$247,3,1)</f>
        <v>56</v>
      </c>
      <c r="E203" s="18">
        <f>SupportData!$F$16*((SupportData!$F$17+(C203-32)*5/9)^2)*(SupportData!$F$18-D203/100)*SupportData!$F$10*2.6417205235815E-07/1000000</f>
        <v>0</v>
      </c>
      <c r="F203" s="18">
        <f>INDEX(Weather!$J$8:$AG$37,MATCH(A203,Weather!$I$8:$I$37,0),MATCH(B203,Weather!$J$7:$AG$7,0))*SupportData!$F$9/231000000</f>
        <v>0</v>
      </c>
      <c r="G203" s="1">
        <f>INDEX(LMP!$E$2:$AB$31,MATCH(sheet1!A203,LMP!$A$2:$A$31,0),MATCH(B203,LMP!$E$1:$AB$1,0))</f>
        <v>50.62</v>
      </c>
    </row>
    <row r="204" spans="1:7">
      <c r="A204" s="17">
        <f t="shared" si="5"/>
        <v>40702</v>
      </c>
      <c r="B204" s="1" t="str">
        <f t="shared" si="6"/>
        <v>HE19</v>
      </c>
      <c r="C204" s="1">
        <f>VLOOKUP(A204&amp;B204,Weather!$C$8:$G$247,2,1)</f>
        <v>79</v>
      </c>
      <c r="D204" s="1">
        <f>VLOOKUP(A204&amp;B204,Weather!$C$8:$G$247,3,1)</f>
        <v>54</v>
      </c>
      <c r="E204" s="18">
        <f>SupportData!$F$16*((SupportData!$F$17+(C204-32)*5/9)^2)*(SupportData!$F$18-D204/100)*SupportData!$F$10*2.6417205235815E-07/1000000</f>
        <v>0</v>
      </c>
      <c r="F204" s="18">
        <f>INDEX(Weather!$J$8:$AG$37,MATCH(A204,Weather!$I$8:$I$37,0),MATCH(B204,Weather!$J$7:$AG$7,0))*SupportData!$F$9/231000000</f>
        <v>0</v>
      </c>
      <c r="G204" s="1">
        <f>INDEX(LMP!$E$2:$AB$31,MATCH(sheet1!A204,LMP!$A$2:$A$31,0),MATCH(B204,LMP!$E$1:$AB$1,0))</f>
        <v>41.61</v>
      </c>
    </row>
    <row r="205" spans="1:7">
      <c r="A205" s="17">
        <f t="shared" si="5"/>
        <v>40702</v>
      </c>
      <c r="B205" s="1" t="str">
        <f t="shared" si="6"/>
        <v>HE20</v>
      </c>
      <c r="C205" s="1">
        <f>VLOOKUP(A205&amp;B205,Weather!$C$8:$G$247,2,1)</f>
        <v>79</v>
      </c>
      <c r="D205" s="1">
        <f>VLOOKUP(A205&amp;B205,Weather!$C$8:$G$247,3,1)</f>
        <v>54</v>
      </c>
      <c r="E205" s="18">
        <f>SupportData!$F$16*((SupportData!$F$17+(C205-32)*5/9)^2)*(SupportData!$F$18-D205/100)*SupportData!$F$10*2.6417205235815E-07/1000000</f>
        <v>0</v>
      </c>
      <c r="F205" s="18">
        <f>INDEX(Weather!$J$8:$AG$37,MATCH(A205,Weather!$I$8:$I$37,0),MATCH(B205,Weather!$J$7:$AG$7,0))*SupportData!$F$9/231000000</f>
        <v>0</v>
      </c>
      <c r="G205" s="1">
        <f>INDEX(LMP!$E$2:$AB$31,MATCH(sheet1!A205,LMP!$A$2:$A$31,0),MATCH(B205,LMP!$E$1:$AB$1,0))</f>
        <v>42.15</v>
      </c>
    </row>
    <row r="206" spans="1:7">
      <c r="A206" s="17">
        <f t="shared" si="5"/>
        <v>40702</v>
      </c>
      <c r="B206" s="1" t="str">
        <f t="shared" si="6"/>
        <v>HE21</v>
      </c>
      <c r="C206" s="1">
        <f>VLOOKUP(A206&amp;B206,Weather!$C$8:$G$247,2,1)</f>
        <v>79</v>
      </c>
      <c r="D206" s="1">
        <f>VLOOKUP(A206&amp;B206,Weather!$C$8:$G$247,3,1)</f>
        <v>54</v>
      </c>
      <c r="E206" s="18">
        <f>SupportData!$F$16*((SupportData!$F$17+(C206-32)*5/9)^2)*(SupportData!$F$18-D206/100)*SupportData!$F$10*2.6417205235815E-07/1000000</f>
        <v>0</v>
      </c>
      <c r="F206" s="18">
        <f>INDEX(Weather!$J$8:$AG$37,MATCH(A206,Weather!$I$8:$I$37,0),MATCH(B206,Weather!$J$7:$AG$7,0))*SupportData!$F$9/231000000</f>
        <v>0</v>
      </c>
      <c r="G206" s="1">
        <f>INDEX(LMP!$E$2:$AB$31,MATCH(sheet1!A206,LMP!$A$2:$A$31,0),MATCH(B206,LMP!$E$1:$AB$1,0))</f>
        <v>48.23</v>
      </c>
    </row>
    <row r="207" spans="1:7">
      <c r="A207" s="17">
        <f t="shared" si="5"/>
        <v>40702</v>
      </c>
      <c r="B207" s="1" t="str">
        <f t="shared" si="6"/>
        <v>HE22</v>
      </c>
      <c r="C207" s="1">
        <f>VLOOKUP(A207&amp;B207,Weather!$C$8:$G$247,2,1)</f>
        <v>70</v>
      </c>
      <c r="D207" s="1">
        <f>VLOOKUP(A207&amp;B207,Weather!$C$8:$G$247,3,1)</f>
        <v>59</v>
      </c>
      <c r="E207" s="18">
        <f>SupportData!$F$16*((SupportData!$F$17+(C207-32)*5/9)^2)*(SupportData!$F$18-D207/100)*SupportData!$F$10*2.6417205235815E-07/1000000</f>
        <v>0</v>
      </c>
      <c r="F207" s="18">
        <f>INDEX(Weather!$J$8:$AG$37,MATCH(A207,Weather!$I$8:$I$37,0),MATCH(B207,Weather!$J$7:$AG$7,0))*SupportData!$F$9/231000000</f>
        <v>0</v>
      </c>
      <c r="G207" s="1">
        <f>INDEX(LMP!$E$2:$AB$31,MATCH(sheet1!A207,LMP!$A$2:$A$31,0),MATCH(B207,LMP!$E$1:$AB$1,0))</f>
        <v>32.06</v>
      </c>
    </row>
    <row r="208" spans="1:7">
      <c r="A208" s="17">
        <f t="shared" si="5"/>
        <v>40702</v>
      </c>
      <c r="B208" s="1" t="str">
        <f t="shared" si="6"/>
        <v>HE23</v>
      </c>
      <c r="C208" s="1">
        <f>VLOOKUP(A208&amp;B208,Weather!$C$8:$G$247,2,1)</f>
        <v>70</v>
      </c>
      <c r="D208" s="1">
        <f>VLOOKUP(A208&amp;B208,Weather!$C$8:$G$247,3,1)</f>
        <v>59</v>
      </c>
      <c r="E208" s="18">
        <f>SupportData!$F$16*((SupportData!$F$17+(C208-32)*5/9)^2)*(SupportData!$F$18-D208/100)*SupportData!$F$10*2.6417205235815E-07/1000000</f>
        <v>0</v>
      </c>
      <c r="F208" s="18">
        <f>INDEX(Weather!$J$8:$AG$37,MATCH(A208,Weather!$I$8:$I$37,0),MATCH(B208,Weather!$J$7:$AG$7,0))*SupportData!$F$9/231000000</f>
        <v>0</v>
      </c>
      <c r="G208" s="1">
        <f>INDEX(LMP!$E$2:$AB$31,MATCH(sheet1!A208,LMP!$A$2:$A$31,0),MATCH(B208,LMP!$E$1:$AB$1,0))</f>
        <v>30.58</v>
      </c>
    </row>
    <row r="209" spans="1:7">
      <c r="A209" s="17">
        <f t="shared" si="5"/>
        <v>40702</v>
      </c>
      <c r="B209" s="1" t="str">
        <f t="shared" si="6"/>
        <v>HE24</v>
      </c>
      <c r="C209" s="1">
        <f>VLOOKUP(A209&amp;B209,Weather!$C$8:$G$247,2,1)</f>
        <v>70</v>
      </c>
      <c r="D209" s="1">
        <f>VLOOKUP(A209&amp;B209,Weather!$C$8:$G$247,3,1)</f>
        <v>59</v>
      </c>
      <c r="E209" s="18">
        <f>SupportData!$F$16*((SupportData!$F$17+(C209-32)*5/9)^2)*(SupportData!$F$18-D209/100)*SupportData!$F$10*2.6417205235815E-07/1000000</f>
        <v>0</v>
      </c>
      <c r="F209" s="18">
        <f>INDEX(Weather!$J$8:$AG$37,MATCH(A209,Weather!$I$8:$I$37,0),MATCH(B209,Weather!$J$7:$AG$7,0))*SupportData!$F$9/231000000</f>
        <v>0</v>
      </c>
      <c r="G209" s="1">
        <f>INDEX(LMP!$E$2:$AB$31,MATCH(sheet1!A209,LMP!$A$2:$A$31,0),MATCH(B209,LMP!$E$1:$AB$1,0))</f>
        <v>32.58</v>
      </c>
    </row>
    <row r="210" spans="1:7">
      <c r="A210" s="17">
        <f t="shared" si="5"/>
        <v>40703</v>
      </c>
      <c r="B210" s="1" t="str">
        <f t="shared" si="6"/>
        <v>HE01</v>
      </c>
      <c r="C210" s="1">
        <f>VLOOKUP(A210&amp;B210,Weather!$C$8:$G$247,2,1)</f>
        <v>65</v>
      </c>
      <c r="D210" s="1">
        <f>VLOOKUP(A210&amp;B210,Weather!$C$8:$G$247,3,1)</f>
        <v>84</v>
      </c>
      <c r="E210" s="18">
        <f>SupportData!$F$16*((SupportData!$F$17+(C210-32)*5/9)^2)*(SupportData!$F$18-D210/100)*SupportData!$F$10*2.6417205235815E-07/1000000</f>
        <v>0</v>
      </c>
      <c r="F210" s="18">
        <f>INDEX(Weather!$J$8:$AG$37,MATCH(A210,Weather!$I$8:$I$37,0),MATCH(B210,Weather!$J$7:$AG$7,0))*SupportData!$F$9/231000000</f>
        <v>0</v>
      </c>
      <c r="G210" s="1">
        <f>INDEX(LMP!$E$2:$AB$31,MATCH(sheet1!A210,LMP!$A$2:$A$31,0),MATCH(B210,LMP!$E$1:$AB$1,0))</f>
        <v>31.86</v>
      </c>
    </row>
    <row r="211" spans="1:7">
      <c r="A211" s="17">
        <f t="shared" si="5"/>
        <v>40703</v>
      </c>
      <c r="B211" s="1" t="str">
        <f t="shared" si="6"/>
        <v>HE02</v>
      </c>
      <c r="C211" s="1">
        <f>VLOOKUP(A211&amp;B211,Weather!$C$8:$G$247,2,1)</f>
        <v>65</v>
      </c>
      <c r="D211" s="1">
        <f>VLOOKUP(A211&amp;B211,Weather!$C$8:$G$247,3,1)</f>
        <v>84</v>
      </c>
      <c r="E211" s="18">
        <f>SupportData!$F$16*((SupportData!$F$17+(C211-32)*5/9)^2)*(SupportData!$F$18-D211/100)*SupportData!$F$10*2.6417205235815E-07/1000000</f>
        <v>0</v>
      </c>
      <c r="F211" s="18">
        <f>INDEX(Weather!$J$8:$AG$37,MATCH(A211,Weather!$I$8:$I$37,0),MATCH(B211,Weather!$J$7:$AG$7,0))*SupportData!$F$9/231000000</f>
        <v>0</v>
      </c>
      <c r="G211" s="1">
        <f>INDEX(LMP!$E$2:$AB$31,MATCH(sheet1!A211,LMP!$A$2:$A$31,0),MATCH(B211,LMP!$E$1:$AB$1,0))</f>
        <v>25</v>
      </c>
    </row>
    <row r="212" spans="1:7">
      <c r="A212" s="17">
        <f t="shared" si="5"/>
        <v>40703</v>
      </c>
      <c r="B212" s="1" t="str">
        <f t="shared" si="6"/>
        <v>HE03</v>
      </c>
      <c r="C212" s="1">
        <f>VLOOKUP(A212&amp;B212,Weather!$C$8:$G$247,2,1)</f>
        <v>65</v>
      </c>
      <c r="D212" s="1">
        <f>VLOOKUP(A212&amp;B212,Weather!$C$8:$G$247,3,1)</f>
        <v>84</v>
      </c>
      <c r="E212" s="18">
        <f>SupportData!$F$16*((SupportData!$F$17+(C212-32)*5/9)^2)*(SupportData!$F$18-D212/100)*SupportData!$F$10*2.6417205235815E-07/1000000</f>
        <v>0</v>
      </c>
      <c r="F212" s="18">
        <f>INDEX(Weather!$J$8:$AG$37,MATCH(A212,Weather!$I$8:$I$37,0),MATCH(B212,Weather!$J$7:$AG$7,0))*SupportData!$F$9/231000000</f>
        <v>0</v>
      </c>
      <c r="G212" s="1">
        <f>INDEX(LMP!$E$2:$AB$31,MATCH(sheet1!A212,LMP!$A$2:$A$31,0),MATCH(B212,LMP!$E$1:$AB$1,0))</f>
        <v>21.3</v>
      </c>
    </row>
    <row r="213" spans="1:7">
      <c r="A213" s="17">
        <f t="shared" si="5"/>
        <v>40703</v>
      </c>
      <c r="B213" s="1" t="str">
        <f t="shared" si="6"/>
        <v>HE04</v>
      </c>
      <c r="C213" s="1">
        <f>VLOOKUP(A213&amp;B213,Weather!$C$8:$G$247,2,1)</f>
        <v>65</v>
      </c>
      <c r="D213" s="1">
        <f>VLOOKUP(A213&amp;B213,Weather!$C$8:$G$247,3,1)</f>
        <v>75</v>
      </c>
      <c r="E213" s="18">
        <f>SupportData!$F$16*((SupportData!$F$17+(C213-32)*5/9)^2)*(SupportData!$F$18-D213/100)*SupportData!$F$10*2.6417205235815E-07/1000000</f>
        <v>0</v>
      </c>
      <c r="F213" s="18">
        <f>INDEX(Weather!$J$8:$AG$37,MATCH(A213,Weather!$I$8:$I$37,0),MATCH(B213,Weather!$J$7:$AG$7,0))*SupportData!$F$9/231000000</f>
        <v>0</v>
      </c>
      <c r="G213" s="1">
        <f>INDEX(LMP!$E$2:$AB$31,MATCH(sheet1!A213,LMP!$A$2:$A$31,0),MATCH(B213,LMP!$E$1:$AB$1,0))</f>
        <v>22.29</v>
      </c>
    </row>
    <row r="214" spans="1:7">
      <c r="A214" s="17">
        <f t="shared" si="5"/>
        <v>40703</v>
      </c>
      <c r="B214" s="1" t="str">
        <f t="shared" si="6"/>
        <v>HE05</v>
      </c>
      <c r="C214" s="1">
        <f>VLOOKUP(A214&amp;B214,Weather!$C$8:$G$247,2,1)</f>
        <v>65</v>
      </c>
      <c r="D214" s="1">
        <f>VLOOKUP(A214&amp;B214,Weather!$C$8:$G$247,3,1)</f>
        <v>75</v>
      </c>
      <c r="E214" s="18">
        <f>SupportData!$F$16*((SupportData!$F$17+(C214-32)*5/9)^2)*(SupportData!$F$18-D214/100)*SupportData!$F$10*2.6417205235815E-07/1000000</f>
        <v>0</v>
      </c>
      <c r="F214" s="18">
        <f>INDEX(Weather!$J$8:$AG$37,MATCH(A214,Weather!$I$8:$I$37,0),MATCH(B214,Weather!$J$7:$AG$7,0))*SupportData!$F$9/231000000</f>
        <v>0</v>
      </c>
      <c r="G214" s="1">
        <f>INDEX(LMP!$E$2:$AB$31,MATCH(sheet1!A214,LMP!$A$2:$A$31,0),MATCH(B214,LMP!$E$1:$AB$1,0))</f>
        <v>24.28</v>
      </c>
    </row>
    <row r="215" spans="1:7">
      <c r="A215" s="17">
        <f t="shared" si="5"/>
        <v>40703</v>
      </c>
      <c r="B215" s="1" t="str">
        <f t="shared" si="6"/>
        <v>HE06</v>
      </c>
      <c r="C215" s="1">
        <f>VLOOKUP(A215&amp;B215,Weather!$C$8:$G$247,2,1)</f>
        <v>65</v>
      </c>
      <c r="D215" s="1">
        <f>VLOOKUP(A215&amp;B215,Weather!$C$8:$G$247,3,1)</f>
        <v>75</v>
      </c>
      <c r="E215" s="18">
        <f>SupportData!$F$16*((SupportData!$F$17+(C215-32)*5/9)^2)*(SupportData!$F$18-D215/100)*SupportData!$F$10*2.6417205235815E-07/1000000</f>
        <v>0</v>
      </c>
      <c r="F215" s="18">
        <f>INDEX(Weather!$J$8:$AG$37,MATCH(A215,Weather!$I$8:$I$37,0),MATCH(B215,Weather!$J$7:$AG$7,0))*SupportData!$F$9/231000000</f>
        <v>0</v>
      </c>
      <c r="G215" s="1">
        <f>INDEX(LMP!$E$2:$AB$31,MATCH(sheet1!A215,LMP!$A$2:$A$31,0),MATCH(B215,LMP!$E$1:$AB$1,0))</f>
        <v>36.58</v>
      </c>
    </row>
    <row r="216" spans="1:7">
      <c r="A216" s="17">
        <f t="shared" si="5"/>
        <v>40703</v>
      </c>
      <c r="B216" s="1" t="str">
        <f t="shared" si="6"/>
        <v>HE07</v>
      </c>
      <c r="C216" s="1">
        <f>VLOOKUP(A216&amp;B216,Weather!$C$8:$G$247,2,1)</f>
        <v>64</v>
      </c>
      <c r="D216" s="1">
        <f>VLOOKUP(A216&amp;B216,Weather!$C$8:$G$247,3,1)</f>
        <v>87</v>
      </c>
      <c r="E216" s="18">
        <f>SupportData!$F$16*((SupportData!$F$17+(C216-32)*5/9)^2)*(SupportData!$F$18-D216/100)*SupportData!$F$10*2.6417205235815E-07/1000000</f>
        <v>0</v>
      </c>
      <c r="F216" s="18">
        <f>INDEX(Weather!$J$8:$AG$37,MATCH(A216,Weather!$I$8:$I$37,0),MATCH(B216,Weather!$J$7:$AG$7,0))*SupportData!$F$9/231000000</f>
        <v>0</v>
      </c>
      <c r="G216" s="1">
        <f>INDEX(LMP!$E$2:$AB$31,MATCH(sheet1!A216,LMP!$A$2:$A$31,0),MATCH(B216,LMP!$E$1:$AB$1,0))</f>
        <v>32.01</v>
      </c>
    </row>
    <row r="217" spans="1:7">
      <c r="A217" s="17">
        <f t="shared" si="5"/>
        <v>40703</v>
      </c>
      <c r="B217" s="1" t="str">
        <f t="shared" si="6"/>
        <v>HE08</v>
      </c>
      <c r="C217" s="1">
        <f>VLOOKUP(A217&amp;B217,Weather!$C$8:$G$247,2,1)</f>
        <v>64</v>
      </c>
      <c r="D217" s="1">
        <f>VLOOKUP(A217&amp;B217,Weather!$C$8:$G$247,3,1)</f>
        <v>87</v>
      </c>
      <c r="E217" s="18">
        <f>SupportData!$F$16*((SupportData!$F$17+(C217-32)*5/9)^2)*(SupportData!$F$18-D217/100)*SupportData!$F$10*2.6417205235815E-07/1000000</f>
        <v>0</v>
      </c>
      <c r="F217" s="18">
        <f>INDEX(Weather!$J$8:$AG$37,MATCH(A217,Weather!$I$8:$I$37,0),MATCH(B217,Weather!$J$7:$AG$7,0))*SupportData!$F$9/231000000</f>
        <v>0</v>
      </c>
      <c r="G217" s="1">
        <f>INDEX(LMP!$E$2:$AB$31,MATCH(sheet1!A217,LMP!$A$2:$A$31,0),MATCH(B217,LMP!$E$1:$AB$1,0))</f>
        <v>26.78</v>
      </c>
    </row>
    <row r="218" spans="1:7">
      <c r="A218" s="17">
        <f t="shared" si="5"/>
        <v>40703</v>
      </c>
      <c r="B218" s="1" t="str">
        <f t="shared" si="6"/>
        <v>HE09</v>
      </c>
      <c r="C218" s="1">
        <f>VLOOKUP(A218&amp;B218,Weather!$C$8:$G$247,2,1)</f>
        <v>64</v>
      </c>
      <c r="D218" s="1">
        <f>VLOOKUP(A218&amp;B218,Weather!$C$8:$G$247,3,1)</f>
        <v>87</v>
      </c>
      <c r="E218" s="18">
        <f>SupportData!$F$16*((SupportData!$F$17+(C218-32)*5/9)^2)*(SupportData!$F$18-D218/100)*SupportData!$F$10*2.6417205235815E-07/1000000</f>
        <v>0</v>
      </c>
      <c r="F218" s="18">
        <f>INDEX(Weather!$J$8:$AG$37,MATCH(A218,Weather!$I$8:$I$37,0),MATCH(B218,Weather!$J$7:$AG$7,0))*SupportData!$F$9/231000000</f>
        <v>0</v>
      </c>
      <c r="G218" s="1">
        <f>INDEX(LMP!$E$2:$AB$31,MATCH(sheet1!A218,LMP!$A$2:$A$31,0),MATCH(B218,LMP!$E$1:$AB$1,0))</f>
        <v>26.9</v>
      </c>
    </row>
    <row r="219" spans="1:7">
      <c r="A219" s="17">
        <f t="shared" si="5"/>
        <v>40703</v>
      </c>
      <c r="B219" s="1" t="str">
        <f t="shared" si="6"/>
        <v>HE10</v>
      </c>
      <c r="C219" s="1">
        <f>VLOOKUP(A219&amp;B219,Weather!$C$8:$G$247,2,1)</f>
        <v>60</v>
      </c>
      <c r="D219" s="1">
        <f>VLOOKUP(A219&amp;B219,Weather!$C$8:$G$247,3,1)</f>
        <v>87</v>
      </c>
      <c r="E219" s="18">
        <f>SupportData!$F$16*((SupportData!$F$17+(C219-32)*5/9)^2)*(SupportData!$F$18-D219/100)*SupportData!$F$10*2.6417205235815E-07/1000000</f>
        <v>0</v>
      </c>
      <c r="F219" s="18">
        <f>INDEX(Weather!$J$8:$AG$37,MATCH(A219,Weather!$I$8:$I$37,0),MATCH(B219,Weather!$J$7:$AG$7,0))*SupportData!$F$9/231000000</f>
        <v>0</v>
      </c>
      <c r="G219" s="1">
        <f>INDEX(LMP!$E$2:$AB$31,MATCH(sheet1!A219,LMP!$A$2:$A$31,0),MATCH(B219,LMP!$E$1:$AB$1,0))</f>
        <v>29.54</v>
      </c>
    </row>
    <row r="220" spans="1:7">
      <c r="A220" s="17">
        <f t="shared" si="5"/>
        <v>40703</v>
      </c>
      <c r="B220" s="1" t="str">
        <f t="shared" si="6"/>
        <v>HE11</v>
      </c>
      <c r="C220" s="1">
        <f>VLOOKUP(A220&amp;B220,Weather!$C$8:$G$247,2,1)</f>
        <v>60</v>
      </c>
      <c r="D220" s="1">
        <f>VLOOKUP(A220&amp;B220,Weather!$C$8:$G$247,3,1)</f>
        <v>87</v>
      </c>
      <c r="E220" s="18">
        <f>SupportData!$F$16*((SupportData!$F$17+(C220-32)*5/9)^2)*(SupportData!$F$18-D220/100)*SupportData!$F$10*2.6417205235815E-07/1000000</f>
        <v>0</v>
      </c>
      <c r="F220" s="18">
        <f>INDEX(Weather!$J$8:$AG$37,MATCH(A220,Weather!$I$8:$I$37,0),MATCH(B220,Weather!$J$7:$AG$7,0))*SupportData!$F$9/231000000</f>
        <v>0</v>
      </c>
      <c r="G220" s="1">
        <f>INDEX(LMP!$E$2:$AB$31,MATCH(sheet1!A220,LMP!$A$2:$A$31,0),MATCH(B220,LMP!$E$1:$AB$1,0))</f>
        <v>33.26</v>
      </c>
    </row>
    <row r="221" spans="1:7">
      <c r="A221" s="17">
        <f t="shared" si="5"/>
        <v>40703</v>
      </c>
      <c r="B221" s="1" t="str">
        <f t="shared" si="6"/>
        <v>HE12</v>
      </c>
      <c r="C221" s="1">
        <f>VLOOKUP(A221&amp;B221,Weather!$C$8:$G$247,2,1)</f>
        <v>60</v>
      </c>
      <c r="D221" s="1">
        <f>VLOOKUP(A221&amp;B221,Weather!$C$8:$G$247,3,1)</f>
        <v>87</v>
      </c>
      <c r="E221" s="18">
        <f>SupportData!$F$16*((SupportData!$F$17+(C221-32)*5/9)^2)*(SupportData!$F$18-D221/100)*SupportData!$F$10*2.6417205235815E-07/1000000</f>
        <v>0</v>
      </c>
      <c r="F221" s="18">
        <f>INDEX(Weather!$J$8:$AG$37,MATCH(A221,Weather!$I$8:$I$37,0),MATCH(B221,Weather!$J$7:$AG$7,0))*SupportData!$F$9/231000000</f>
        <v>0</v>
      </c>
      <c r="G221" s="1">
        <f>INDEX(LMP!$E$2:$AB$31,MATCH(sheet1!A221,LMP!$A$2:$A$31,0),MATCH(B221,LMP!$E$1:$AB$1,0))</f>
        <v>33.18</v>
      </c>
    </row>
    <row r="222" spans="1:7">
      <c r="A222" s="17">
        <f t="shared" si="5"/>
        <v>40703</v>
      </c>
      <c r="B222" s="1" t="str">
        <f t="shared" si="6"/>
        <v>HE13</v>
      </c>
      <c r="C222" s="1">
        <f>VLOOKUP(A222&amp;B222,Weather!$C$8:$G$247,2,1)</f>
        <v>62</v>
      </c>
      <c r="D222" s="1">
        <f>VLOOKUP(A222&amp;B222,Weather!$C$8:$G$247,3,1)</f>
        <v>81</v>
      </c>
      <c r="E222" s="18">
        <f>SupportData!$F$16*((SupportData!$F$17+(C222-32)*5/9)^2)*(SupportData!$F$18-D222/100)*SupportData!$F$10*2.6417205235815E-07/1000000</f>
        <v>0</v>
      </c>
      <c r="F222" s="18">
        <f>INDEX(Weather!$J$8:$AG$37,MATCH(A222,Weather!$I$8:$I$37,0),MATCH(B222,Weather!$J$7:$AG$7,0))*SupportData!$F$9/231000000</f>
        <v>0</v>
      </c>
      <c r="G222" s="1">
        <f>INDEX(LMP!$E$2:$AB$31,MATCH(sheet1!A222,LMP!$A$2:$A$31,0),MATCH(B222,LMP!$E$1:$AB$1,0))</f>
        <v>31.48</v>
      </c>
    </row>
    <row r="223" spans="1:7">
      <c r="A223" s="17">
        <f t="shared" si="5"/>
        <v>40703</v>
      </c>
      <c r="B223" s="1" t="str">
        <f t="shared" si="6"/>
        <v>HE14</v>
      </c>
      <c r="C223" s="1">
        <f>VLOOKUP(A223&amp;B223,Weather!$C$8:$G$247,2,1)</f>
        <v>62</v>
      </c>
      <c r="D223" s="1">
        <f>VLOOKUP(A223&amp;B223,Weather!$C$8:$G$247,3,1)</f>
        <v>81</v>
      </c>
      <c r="E223" s="18">
        <f>SupportData!$F$16*((SupportData!$F$17+(C223-32)*5/9)^2)*(SupportData!$F$18-D223/100)*SupportData!$F$10*2.6417205235815E-07/1000000</f>
        <v>0</v>
      </c>
      <c r="F223" s="18">
        <f>INDEX(Weather!$J$8:$AG$37,MATCH(A223,Weather!$I$8:$I$37,0),MATCH(B223,Weather!$J$7:$AG$7,0))*SupportData!$F$9/231000000</f>
        <v>0</v>
      </c>
      <c r="G223" s="1">
        <f>INDEX(LMP!$E$2:$AB$31,MATCH(sheet1!A223,LMP!$A$2:$A$31,0),MATCH(B223,LMP!$E$1:$AB$1,0))</f>
        <v>37.76</v>
      </c>
    </row>
    <row r="224" spans="1:7">
      <c r="A224" s="17">
        <f t="shared" si="5"/>
        <v>40703</v>
      </c>
      <c r="B224" s="1" t="str">
        <f t="shared" si="6"/>
        <v>HE15</v>
      </c>
      <c r="C224" s="1">
        <f>VLOOKUP(A224&amp;B224,Weather!$C$8:$G$247,2,1)</f>
        <v>62</v>
      </c>
      <c r="D224" s="1">
        <f>VLOOKUP(A224&amp;B224,Weather!$C$8:$G$247,3,1)</f>
        <v>81</v>
      </c>
      <c r="E224" s="18">
        <f>SupportData!$F$16*((SupportData!$F$17+(C224-32)*5/9)^2)*(SupportData!$F$18-D224/100)*SupportData!$F$10*2.6417205235815E-07/1000000</f>
        <v>0</v>
      </c>
      <c r="F224" s="18">
        <f>INDEX(Weather!$J$8:$AG$37,MATCH(A224,Weather!$I$8:$I$37,0),MATCH(B224,Weather!$J$7:$AG$7,0))*SupportData!$F$9/231000000</f>
        <v>0</v>
      </c>
      <c r="G224" s="1">
        <f>INDEX(LMP!$E$2:$AB$31,MATCH(sheet1!A224,LMP!$A$2:$A$31,0),MATCH(B224,LMP!$E$1:$AB$1,0))</f>
        <v>40.840000000000003</v>
      </c>
    </row>
    <row r="225" spans="1:7">
      <c r="A225" s="17">
        <f t="shared" si="5"/>
        <v>40703</v>
      </c>
      <c r="B225" s="1" t="str">
        <f t="shared" si="6"/>
        <v>HE16</v>
      </c>
      <c r="C225" s="1">
        <f>VLOOKUP(A225&amp;B225,Weather!$C$8:$G$247,2,1)</f>
        <v>69</v>
      </c>
      <c r="D225" s="1">
        <f>VLOOKUP(A225&amp;B225,Weather!$C$8:$G$247,3,1)</f>
        <v>63</v>
      </c>
      <c r="E225" s="18">
        <f>SupportData!$F$16*((SupportData!$F$17+(C225-32)*5/9)^2)*(SupportData!$F$18-D225/100)*SupportData!$F$10*2.6417205235815E-07/1000000</f>
        <v>0</v>
      </c>
      <c r="F225" s="18">
        <f>INDEX(Weather!$J$8:$AG$37,MATCH(A225,Weather!$I$8:$I$37,0),MATCH(B225,Weather!$J$7:$AG$7,0))*SupportData!$F$9/231000000</f>
        <v>0</v>
      </c>
      <c r="G225" s="1">
        <f>INDEX(LMP!$E$2:$AB$31,MATCH(sheet1!A225,LMP!$A$2:$A$31,0),MATCH(B225,LMP!$E$1:$AB$1,0))</f>
        <v>38.46</v>
      </c>
    </row>
    <row r="226" spans="1:7">
      <c r="A226" s="17">
        <f t="shared" si="5"/>
        <v>40703</v>
      </c>
      <c r="B226" s="1" t="str">
        <f t="shared" si="6"/>
        <v>HE17</v>
      </c>
      <c r="C226" s="1">
        <f>VLOOKUP(A226&amp;B226,Weather!$C$8:$G$247,2,1)</f>
        <v>69</v>
      </c>
      <c r="D226" s="1">
        <f>VLOOKUP(A226&amp;B226,Weather!$C$8:$G$247,3,1)</f>
        <v>63</v>
      </c>
      <c r="E226" s="18">
        <f>SupportData!$F$16*((SupportData!$F$17+(C226-32)*5/9)^2)*(SupportData!$F$18-D226/100)*SupportData!$F$10*2.6417205235815E-07/1000000</f>
        <v>0</v>
      </c>
      <c r="F226" s="18">
        <f>INDEX(Weather!$J$8:$AG$37,MATCH(A226,Weather!$I$8:$I$37,0),MATCH(B226,Weather!$J$7:$AG$7,0))*SupportData!$F$9/231000000</f>
        <v>0</v>
      </c>
      <c r="G226" s="1">
        <f>INDEX(LMP!$E$2:$AB$31,MATCH(sheet1!A226,LMP!$A$2:$A$31,0),MATCH(B226,LMP!$E$1:$AB$1,0))</f>
        <v>34.33</v>
      </c>
    </row>
    <row r="227" spans="1:7">
      <c r="A227" s="17">
        <f t="shared" si="5"/>
        <v>40703</v>
      </c>
      <c r="B227" s="1" t="str">
        <f t="shared" si="6"/>
        <v>HE18</v>
      </c>
      <c r="C227" s="1">
        <f>VLOOKUP(A227&amp;B227,Weather!$C$8:$G$247,2,1)</f>
        <v>69</v>
      </c>
      <c r="D227" s="1">
        <f>VLOOKUP(A227&amp;B227,Weather!$C$8:$G$247,3,1)</f>
        <v>63</v>
      </c>
      <c r="E227" s="18">
        <f>SupportData!$F$16*((SupportData!$F$17+(C227-32)*5/9)^2)*(SupportData!$F$18-D227/100)*SupportData!$F$10*2.6417205235815E-07/1000000</f>
        <v>0</v>
      </c>
      <c r="F227" s="18">
        <f>INDEX(Weather!$J$8:$AG$37,MATCH(A227,Weather!$I$8:$I$37,0),MATCH(B227,Weather!$J$7:$AG$7,0))*SupportData!$F$9/231000000</f>
        <v>0</v>
      </c>
      <c r="G227" s="1">
        <f>INDEX(LMP!$E$2:$AB$31,MATCH(sheet1!A227,LMP!$A$2:$A$31,0),MATCH(B227,LMP!$E$1:$AB$1,0))</f>
        <v>29.62</v>
      </c>
    </row>
    <row r="228" spans="1:7">
      <c r="A228" s="17">
        <f t="shared" si="5"/>
        <v>40703</v>
      </c>
      <c r="B228" s="1" t="str">
        <f t="shared" si="6"/>
        <v>HE19</v>
      </c>
      <c r="C228" s="1">
        <f>VLOOKUP(A228&amp;B228,Weather!$C$8:$G$247,2,1)</f>
        <v>64</v>
      </c>
      <c r="D228" s="1">
        <f>VLOOKUP(A228&amp;B228,Weather!$C$8:$G$247,3,1)</f>
        <v>68</v>
      </c>
      <c r="E228" s="18">
        <f>SupportData!$F$16*((SupportData!$F$17+(C228-32)*5/9)^2)*(SupportData!$F$18-D228/100)*SupportData!$F$10*2.6417205235815E-07/1000000</f>
        <v>0</v>
      </c>
      <c r="F228" s="18">
        <f>INDEX(Weather!$J$8:$AG$37,MATCH(A228,Weather!$I$8:$I$37,0),MATCH(B228,Weather!$J$7:$AG$7,0))*SupportData!$F$9/231000000</f>
        <v>0</v>
      </c>
      <c r="G228" s="1">
        <f>INDEX(LMP!$E$2:$AB$31,MATCH(sheet1!A228,LMP!$A$2:$A$31,0),MATCH(B228,LMP!$E$1:$AB$1,0))</f>
        <v>37.29</v>
      </c>
    </row>
    <row r="229" spans="1:7">
      <c r="A229" s="17">
        <f t="shared" si="5"/>
        <v>40703</v>
      </c>
      <c r="B229" s="1" t="str">
        <f t="shared" si="6"/>
        <v>HE20</v>
      </c>
      <c r="C229" s="1">
        <f>VLOOKUP(A229&amp;B229,Weather!$C$8:$G$247,2,1)</f>
        <v>64</v>
      </c>
      <c r="D229" s="1">
        <f>VLOOKUP(A229&amp;B229,Weather!$C$8:$G$247,3,1)</f>
        <v>68</v>
      </c>
      <c r="E229" s="18">
        <f>SupportData!$F$16*((SupportData!$F$17+(C229-32)*5/9)^2)*(SupportData!$F$18-D229/100)*SupportData!$F$10*2.6417205235815E-07/1000000</f>
        <v>0</v>
      </c>
      <c r="F229" s="18">
        <f>INDEX(Weather!$J$8:$AG$37,MATCH(A229,Weather!$I$8:$I$37,0),MATCH(B229,Weather!$J$7:$AG$7,0))*SupportData!$F$9/231000000</f>
        <v>0</v>
      </c>
      <c r="G229" s="1">
        <f>INDEX(LMP!$E$2:$AB$31,MATCH(sheet1!A229,LMP!$A$2:$A$31,0),MATCH(B229,LMP!$E$1:$AB$1,0))</f>
        <v>27.18</v>
      </c>
    </row>
    <row r="230" spans="1:7">
      <c r="A230" s="17">
        <f t="shared" si="5"/>
        <v>40703</v>
      </c>
      <c r="B230" s="1" t="str">
        <f t="shared" si="6"/>
        <v>HE21</v>
      </c>
      <c r="C230" s="1">
        <f>VLOOKUP(A230&amp;B230,Weather!$C$8:$G$247,2,1)</f>
        <v>64</v>
      </c>
      <c r="D230" s="1">
        <f>VLOOKUP(A230&amp;B230,Weather!$C$8:$G$247,3,1)</f>
        <v>68</v>
      </c>
      <c r="E230" s="18">
        <f>SupportData!$F$16*((SupportData!$F$17+(C230-32)*5/9)^2)*(SupportData!$F$18-D230/100)*SupportData!$F$10*2.6417205235815E-07/1000000</f>
        <v>0</v>
      </c>
      <c r="F230" s="18">
        <f>INDEX(Weather!$J$8:$AG$37,MATCH(A230,Weather!$I$8:$I$37,0),MATCH(B230,Weather!$J$7:$AG$7,0))*SupportData!$F$9/231000000</f>
        <v>0</v>
      </c>
      <c r="G230" s="1">
        <f>INDEX(LMP!$E$2:$AB$31,MATCH(sheet1!A230,LMP!$A$2:$A$31,0),MATCH(B230,LMP!$E$1:$AB$1,0))</f>
        <v>40.619999999999997</v>
      </c>
    </row>
    <row r="231" spans="1:7">
      <c r="A231" s="17">
        <f t="shared" si="5"/>
        <v>40703</v>
      </c>
      <c r="B231" s="1" t="str">
        <f t="shared" si="6"/>
        <v>HE22</v>
      </c>
      <c r="C231" s="1">
        <f>VLOOKUP(A231&amp;B231,Weather!$C$8:$G$247,2,1)</f>
        <v>62</v>
      </c>
      <c r="D231" s="1">
        <f>VLOOKUP(A231&amp;B231,Weather!$C$8:$G$247,3,1)</f>
        <v>78</v>
      </c>
      <c r="E231" s="18">
        <f>SupportData!$F$16*((SupportData!$F$17+(C231-32)*5/9)^2)*(SupportData!$F$18-D231/100)*SupportData!$F$10*2.6417205235815E-07/1000000</f>
        <v>0</v>
      </c>
      <c r="F231" s="18">
        <f>INDEX(Weather!$J$8:$AG$37,MATCH(A231,Weather!$I$8:$I$37,0),MATCH(B231,Weather!$J$7:$AG$7,0))*SupportData!$F$9/231000000</f>
        <v>0</v>
      </c>
      <c r="G231" s="1">
        <f>INDEX(LMP!$E$2:$AB$31,MATCH(sheet1!A231,LMP!$A$2:$A$31,0),MATCH(B231,LMP!$E$1:$AB$1,0))</f>
        <v>29.02</v>
      </c>
    </row>
    <row r="232" spans="1:7">
      <c r="A232" s="17">
        <f t="shared" si="5"/>
        <v>40703</v>
      </c>
      <c r="B232" s="1" t="str">
        <f t="shared" si="6"/>
        <v>HE23</v>
      </c>
      <c r="C232" s="1">
        <f>VLOOKUP(A232&amp;B232,Weather!$C$8:$G$247,2,1)</f>
        <v>62</v>
      </c>
      <c r="D232" s="1">
        <f>VLOOKUP(A232&amp;B232,Weather!$C$8:$G$247,3,1)</f>
        <v>78</v>
      </c>
      <c r="E232" s="18">
        <f>SupportData!$F$16*((SupportData!$F$17+(C232-32)*5/9)^2)*(SupportData!$F$18-D232/100)*SupportData!$F$10*2.6417205235815E-07/1000000</f>
        <v>0</v>
      </c>
      <c r="F232" s="18">
        <f>INDEX(Weather!$J$8:$AG$37,MATCH(A232,Weather!$I$8:$I$37,0),MATCH(B232,Weather!$J$7:$AG$7,0))*SupportData!$F$9/231000000</f>
        <v>0</v>
      </c>
      <c r="G232" s="1">
        <f>INDEX(LMP!$E$2:$AB$31,MATCH(sheet1!A232,LMP!$A$2:$A$31,0),MATCH(B232,LMP!$E$1:$AB$1,0))</f>
        <v>29.27</v>
      </c>
    </row>
    <row r="233" spans="1:7">
      <c r="A233" s="17">
        <f t="shared" si="5"/>
        <v>40703</v>
      </c>
      <c r="B233" s="1" t="str">
        <f t="shared" si="6"/>
        <v>HE24</v>
      </c>
      <c r="C233" s="1">
        <f>VLOOKUP(A233&amp;B233,Weather!$C$8:$G$247,2,1)</f>
        <v>62</v>
      </c>
      <c r="D233" s="1">
        <f>VLOOKUP(A233&amp;B233,Weather!$C$8:$G$247,3,1)</f>
        <v>78</v>
      </c>
      <c r="E233" s="18">
        <f>SupportData!$F$16*((SupportData!$F$17+(C233-32)*5/9)^2)*(SupportData!$F$18-D233/100)*SupportData!$F$10*2.6417205235815E-07/1000000</f>
        <v>0</v>
      </c>
      <c r="F233" s="18">
        <f>INDEX(Weather!$J$8:$AG$37,MATCH(A233,Weather!$I$8:$I$37,0),MATCH(B233,Weather!$J$7:$AG$7,0))*SupportData!$F$9/231000000</f>
        <v>0</v>
      </c>
      <c r="G233" s="1">
        <f>INDEX(LMP!$E$2:$AB$31,MATCH(sheet1!A233,LMP!$A$2:$A$31,0),MATCH(B233,LMP!$E$1:$AB$1,0))</f>
        <v>18.52</v>
      </c>
    </row>
    <row r="234" spans="1:7">
      <c r="A234" s="17">
        <f t="shared" ref="A234:A297" si="7">DATE(YEAR(A210),MONTH(A210),DAY(A210)+1)</f>
        <v>40704</v>
      </c>
      <c r="B234" s="1" t="str">
        <f t="shared" ref="B234:B297" si="8">B210</f>
        <v>HE01</v>
      </c>
      <c r="C234" s="1">
        <f>VLOOKUP(A234&amp;B234,Weather!$C$8:$G$247,2,1)</f>
        <v>61</v>
      </c>
      <c r="D234" s="1">
        <f>VLOOKUP(A234&amp;B234,Weather!$C$8:$G$247,3,1)</f>
        <v>78</v>
      </c>
      <c r="E234" s="18">
        <f>SupportData!$F$16*((SupportData!$F$17+(C234-32)*5/9)^2)*(SupportData!$F$18-D234/100)*SupportData!$F$10*2.6417205235815E-07/1000000</f>
        <v>0</v>
      </c>
      <c r="F234" s="18">
        <f>INDEX(Weather!$J$8:$AG$37,MATCH(A234,Weather!$I$8:$I$37,0),MATCH(B234,Weather!$J$7:$AG$7,0))*SupportData!$F$9/231000000</f>
        <v>0</v>
      </c>
      <c r="G234" s="1">
        <f>INDEX(LMP!$E$2:$AB$31,MATCH(sheet1!A234,LMP!$A$2:$A$31,0),MATCH(B234,LMP!$E$1:$AB$1,0))</f>
        <v>23.83</v>
      </c>
    </row>
    <row r="235" spans="1:7">
      <c r="A235" s="17">
        <f t="shared" si="7"/>
        <v>40704</v>
      </c>
      <c r="B235" s="1" t="str">
        <f t="shared" si="8"/>
        <v>HE02</v>
      </c>
      <c r="C235" s="1">
        <f>VLOOKUP(A235&amp;B235,Weather!$C$8:$G$247,2,1)</f>
        <v>61</v>
      </c>
      <c r="D235" s="1">
        <f>VLOOKUP(A235&amp;B235,Weather!$C$8:$G$247,3,1)</f>
        <v>78</v>
      </c>
      <c r="E235" s="18">
        <f>SupportData!$F$16*((SupportData!$F$17+(C235-32)*5/9)^2)*(SupportData!$F$18-D235/100)*SupportData!$F$10*2.6417205235815E-07/1000000</f>
        <v>0</v>
      </c>
      <c r="F235" s="18">
        <f>INDEX(Weather!$J$8:$AG$37,MATCH(A235,Weather!$I$8:$I$37,0),MATCH(B235,Weather!$J$7:$AG$7,0))*SupportData!$F$9/231000000</f>
        <v>0</v>
      </c>
      <c r="G235" s="1">
        <f>INDEX(LMP!$E$2:$AB$31,MATCH(sheet1!A235,LMP!$A$2:$A$31,0),MATCH(B235,LMP!$E$1:$AB$1,0))</f>
        <v>20.82</v>
      </c>
    </row>
    <row r="236" spans="1:7">
      <c r="A236" s="17">
        <f t="shared" si="7"/>
        <v>40704</v>
      </c>
      <c r="B236" s="1" t="str">
        <f t="shared" si="8"/>
        <v>HE03</v>
      </c>
      <c r="C236" s="1">
        <f>VLOOKUP(A236&amp;B236,Weather!$C$8:$G$247,2,1)</f>
        <v>61</v>
      </c>
      <c r="D236" s="1">
        <f>VLOOKUP(A236&amp;B236,Weather!$C$8:$G$247,3,1)</f>
        <v>78</v>
      </c>
      <c r="E236" s="18">
        <f>SupportData!$F$16*((SupportData!$F$17+(C236-32)*5/9)^2)*(SupportData!$F$18-D236/100)*SupportData!$F$10*2.6417205235815E-07/1000000</f>
        <v>0</v>
      </c>
      <c r="F236" s="18">
        <f>INDEX(Weather!$J$8:$AG$37,MATCH(A236,Weather!$I$8:$I$37,0),MATCH(B236,Weather!$J$7:$AG$7,0))*SupportData!$F$9/231000000</f>
        <v>0</v>
      </c>
      <c r="G236" s="1">
        <f>INDEX(LMP!$E$2:$AB$31,MATCH(sheet1!A236,LMP!$A$2:$A$31,0),MATCH(B236,LMP!$E$1:$AB$1,0))</f>
        <v>20.11</v>
      </c>
    </row>
    <row r="237" spans="1:7">
      <c r="A237" s="17">
        <f t="shared" si="7"/>
        <v>40704</v>
      </c>
      <c r="B237" s="1" t="str">
        <f t="shared" si="8"/>
        <v>HE04</v>
      </c>
      <c r="C237" s="1">
        <f>VLOOKUP(A237&amp;B237,Weather!$C$8:$G$247,2,1)</f>
        <v>58</v>
      </c>
      <c r="D237" s="1">
        <f>VLOOKUP(A237&amp;B237,Weather!$C$8:$G$247,3,1)</f>
        <v>72</v>
      </c>
      <c r="E237" s="18">
        <f>SupportData!$F$16*((SupportData!$F$17+(C237-32)*5/9)^2)*(SupportData!$F$18-D237/100)*SupportData!$F$10*2.6417205235815E-07/1000000</f>
        <v>0</v>
      </c>
      <c r="F237" s="18">
        <f>INDEX(Weather!$J$8:$AG$37,MATCH(A237,Weather!$I$8:$I$37,0),MATCH(B237,Weather!$J$7:$AG$7,0))*SupportData!$F$9/231000000</f>
        <v>0</v>
      </c>
      <c r="G237" s="1">
        <f>INDEX(LMP!$E$2:$AB$31,MATCH(sheet1!A237,LMP!$A$2:$A$31,0),MATCH(B237,LMP!$E$1:$AB$1,0))</f>
        <v>21.05</v>
      </c>
    </row>
    <row r="238" spans="1:7">
      <c r="A238" s="17">
        <f t="shared" si="7"/>
        <v>40704</v>
      </c>
      <c r="B238" s="1" t="str">
        <f t="shared" si="8"/>
        <v>HE05</v>
      </c>
      <c r="C238" s="1">
        <f>VLOOKUP(A238&amp;B238,Weather!$C$8:$G$247,2,1)</f>
        <v>58</v>
      </c>
      <c r="D238" s="1">
        <f>VLOOKUP(A238&amp;B238,Weather!$C$8:$G$247,3,1)</f>
        <v>72</v>
      </c>
      <c r="E238" s="18">
        <f>SupportData!$F$16*((SupportData!$F$17+(C238-32)*5/9)^2)*(SupportData!$F$18-D238/100)*SupportData!$F$10*2.6417205235815E-07/1000000</f>
        <v>0</v>
      </c>
      <c r="F238" s="18">
        <f>INDEX(Weather!$J$8:$AG$37,MATCH(A238,Weather!$I$8:$I$37,0),MATCH(B238,Weather!$J$7:$AG$7,0))*SupportData!$F$9/231000000</f>
        <v>0</v>
      </c>
      <c r="G238" s="1">
        <f>INDEX(LMP!$E$2:$AB$31,MATCH(sheet1!A238,LMP!$A$2:$A$31,0),MATCH(B238,LMP!$E$1:$AB$1,0))</f>
        <v>21.67</v>
      </c>
    </row>
    <row r="239" spans="1:7">
      <c r="A239" s="17">
        <f t="shared" si="7"/>
        <v>40704</v>
      </c>
      <c r="B239" s="1" t="str">
        <f t="shared" si="8"/>
        <v>HE06</v>
      </c>
      <c r="C239" s="1">
        <f>VLOOKUP(A239&amp;B239,Weather!$C$8:$G$247,2,1)</f>
        <v>58</v>
      </c>
      <c r="D239" s="1">
        <f>VLOOKUP(A239&amp;B239,Weather!$C$8:$G$247,3,1)</f>
        <v>72</v>
      </c>
      <c r="E239" s="18">
        <f>SupportData!$F$16*((SupportData!$F$17+(C239-32)*5/9)^2)*(SupportData!$F$18-D239/100)*SupportData!$F$10*2.6417205235815E-07/1000000</f>
        <v>0</v>
      </c>
      <c r="F239" s="18">
        <f>INDEX(Weather!$J$8:$AG$37,MATCH(A239,Weather!$I$8:$I$37,0),MATCH(B239,Weather!$J$7:$AG$7,0))*SupportData!$F$9/231000000</f>
        <v>0</v>
      </c>
      <c r="G239" s="1">
        <f>INDEX(LMP!$E$2:$AB$31,MATCH(sheet1!A239,LMP!$A$2:$A$31,0),MATCH(B239,LMP!$E$1:$AB$1,0))</f>
        <v>23.35</v>
      </c>
    </row>
    <row r="240" spans="1:7">
      <c r="A240" s="17">
        <f t="shared" si="7"/>
        <v>40704</v>
      </c>
      <c r="B240" s="1" t="str">
        <f t="shared" si="8"/>
        <v>HE07</v>
      </c>
      <c r="C240" s="1">
        <f>VLOOKUP(A240&amp;B240,Weather!$C$8:$G$247,2,1)</f>
        <v>57</v>
      </c>
      <c r="D240" s="1">
        <f>VLOOKUP(A240&amp;B240,Weather!$C$8:$G$247,3,1)</f>
        <v>78</v>
      </c>
      <c r="E240" s="18">
        <f>SupportData!$F$16*((SupportData!$F$17+(C240-32)*5/9)^2)*(SupportData!$F$18-D240/100)*SupportData!$F$10*2.6417205235815E-07/1000000</f>
        <v>0</v>
      </c>
      <c r="F240" s="18">
        <f>INDEX(Weather!$J$8:$AG$37,MATCH(A240,Weather!$I$8:$I$37,0),MATCH(B240,Weather!$J$7:$AG$7,0))*SupportData!$F$9/231000000</f>
        <v>0</v>
      </c>
      <c r="G240" s="1">
        <f>INDEX(LMP!$E$2:$AB$31,MATCH(sheet1!A240,LMP!$A$2:$A$31,0),MATCH(B240,LMP!$E$1:$AB$1,0))</f>
        <v>25.53</v>
      </c>
    </row>
    <row r="241" spans="1:7">
      <c r="A241" s="17">
        <f t="shared" si="7"/>
        <v>40704</v>
      </c>
      <c r="B241" s="1" t="str">
        <f t="shared" si="8"/>
        <v>HE08</v>
      </c>
      <c r="C241" s="1">
        <f>VLOOKUP(A241&amp;B241,Weather!$C$8:$G$247,2,1)</f>
        <v>57</v>
      </c>
      <c r="D241" s="1">
        <f>VLOOKUP(A241&amp;B241,Weather!$C$8:$G$247,3,1)</f>
        <v>78</v>
      </c>
      <c r="E241" s="18">
        <f>SupportData!$F$16*((SupportData!$F$17+(C241-32)*5/9)^2)*(SupportData!$F$18-D241/100)*SupportData!$F$10*2.6417205235815E-07/1000000</f>
        <v>0</v>
      </c>
      <c r="F241" s="18">
        <f>INDEX(Weather!$J$8:$AG$37,MATCH(A241,Weather!$I$8:$I$37,0),MATCH(B241,Weather!$J$7:$AG$7,0))*SupportData!$F$9/231000000</f>
        <v>0</v>
      </c>
      <c r="G241" s="1">
        <f>INDEX(LMP!$E$2:$AB$31,MATCH(sheet1!A241,LMP!$A$2:$A$31,0),MATCH(B241,LMP!$E$1:$AB$1,0))</f>
        <v>38.64</v>
      </c>
    </row>
    <row r="242" spans="1:7">
      <c r="A242" s="17">
        <f t="shared" si="7"/>
        <v>40704</v>
      </c>
      <c r="B242" s="1" t="str">
        <f t="shared" si="8"/>
        <v>HE09</v>
      </c>
      <c r="C242" s="1">
        <f>VLOOKUP(A242&amp;B242,Weather!$C$8:$G$247,2,1)</f>
        <v>57</v>
      </c>
      <c r="D242" s="1">
        <f>VLOOKUP(A242&amp;B242,Weather!$C$8:$G$247,3,1)</f>
        <v>78</v>
      </c>
      <c r="E242" s="18">
        <f>SupportData!$F$16*((SupportData!$F$17+(C242-32)*5/9)^2)*(SupportData!$F$18-D242/100)*SupportData!$F$10*2.6417205235815E-07/1000000</f>
        <v>0</v>
      </c>
      <c r="F242" s="18">
        <f>INDEX(Weather!$J$8:$AG$37,MATCH(A242,Weather!$I$8:$I$37,0),MATCH(B242,Weather!$J$7:$AG$7,0))*SupportData!$F$9/231000000</f>
        <v>0</v>
      </c>
      <c r="G242" s="1">
        <f>INDEX(LMP!$E$2:$AB$31,MATCH(sheet1!A242,LMP!$A$2:$A$31,0),MATCH(B242,LMP!$E$1:$AB$1,0))</f>
        <v>30.57</v>
      </c>
    </row>
    <row r="243" spans="1:7">
      <c r="A243" s="17">
        <f t="shared" si="7"/>
        <v>40704</v>
      </c>
      <c r="B243" s="1" t="str">
        <f t="shared" si="8"/>
        <v>HE10</v>
      </c>
      <c r="C243" s="1">
        <f>VLOOKUP(A243&amp;B243,Weather!$C$8:$G$247,2,1)</f>
        <v>57</v>
      </c>
      <c r="D243" s="1">
        <f>VLOOKUP(A243&amp;B243,Weather!$C$8:$G$247,3,1)</f>
        <v>83</v>
      </c>
      <c r="E243" s="18">
        <f>SupportData!$F$16*((SupportData!$F$17+(C243-32)*5/9)^2)*(SupportData!$F$18-D243/100)*SupportData!$F$10*2.6417205235815E-07/1000000</f>
        <v>0</v>
      </c>
      <c r="F243" s="18">
        <f>INDEX(Weather!$J$8:$AG$37,MATCH(A243,Weather!$I$8:$I$37,0),MATCH(B243,Weather!$J$7:$AG$7,0))*SupportData!$F$9/231000000</f>
        <v>0</v>
      </c>
      <c r="G243" s="1">
        <f>INDEX(LMP!$E$2:$AB$31,MATCH(sheet1!A243,LMP!$A$2:$A$31,0),MATCH(B243,LMP!$E$1:$AB$1,0))</f>
        <v>46.43</v>
      </c>
    </row>
    <row r="244" spans="1:7">
      <c r="A244" s="17">
        <f t="shared" si="7"/>
        <v>40704</v>
      </c>
      <c r="B244" s="1" t="str">
        <f t="shared" si="8"/>
        <v>HE11</v>
      </c>
      <c r="C244" s="1">
        <f>VLOOKUP(A244&amp;B244,Weather!$C$8:$G$247,2,1)</f>
        <v>57</v>
      </c>
      <c r="D244" s="1">
        <f>VLOOKUP(A244&amp;B244,Weather!$C$8:$G$247,3,1)</f>
        <v>83</v>
      </c>
      <c r="E244" s="18">
        <f>SupportData!$F$16*((SupportData!$F$17+(C244-32)*5/9)^2)*(SupportData!$F$18-D244/100)*SupportData!$F$10*2.6417205235815E-07/1000000</f>
        <v>0</v>
      </c>
      <c r="F244" s="18">
        <f>INDEX(Weather!$J$8:$AG$37,MATCH(A244,Weather!$I$8:$I$37,0),MATCH(B244,Weather!$J$7:$AG$7,0))*SupportData!$F$9/231000000</f>
        <v>0</v>
      </c>
      <c r="G244" s="1">
        <f>INDEX(LMP!$E$2:$AB$31,MATCH(sheet1!A244,LMP!$A$2:$A$31,0),MATCH(B244,LMP!$E$1:$AB$1,0))</f>
        <v>36.33</v>
      </c>
    </row>
    <row r="245" spans="1:7">
      <c r="A245" s="17">
        <f t="shared" si="7"/>
        <v>40704</v>
      </c>
      <c r="B245" s="1" t="str">
        <f t="shared" si="8"/>
        <v>HE12</v>
      </c>
      <c r="C245" s="1">
        <f>VLOOKUP(A245&amp;B245,Weather!$C$8:$G$247,2,1)</f>
        <v>57</v>
      </c>
      <c r="D245" s="1">
        <f>VLOOKUP(A245&amp;B245,Weather!$C$8:$G$247,3,1)</f>
        <v>83</v>
      </c>
      <c r="E245" s="18">
        <f>SupportData!$F$16*((SupportData!$F$17+(C245-32)*5/9)^2)*(SupportData!$F$18-D245/100)*SupportData!$F$10*2.6417205235815E-07/1000000</f>
        <v>0</v>
      </c>
      <c r="F245" s="18">
        <f>INDEX(Weather!$J$8:$AG$37,MATCH(A245,Weather!$I$8:$I$37,0),MATCH(B245,Weather!$J$7:$AG$7,0))*SupportData!$F$9/231000000</f>
        <v>0</v>
      </c>
      <c r="G245" s="1">
        <f>INDEX(LMP!$E$2:$AB$31,MATCH(sheet1!A245,LMP!$A$2:$A$31,0),MATCH(B245,LMP!$E$1:$AB$1,0))</f>
        <v>39.369999999999997</v>
      </c>
    </row>
    <row r="246" spans="1:7">
      <c r="A246" s="17">
        <f t="shared" si="7"/>
        <v>40704</v>
      </c>
      <c r="B246" s="1" t="str">
        <f t="shared" si="8"/>
        <v>HE13</v>
      </c>
      <c r="C246" s="1">
        <f>VLOOKUP(A246&amp;B246,Weather!$C$8:$G$247,2,1)</f>
        <v>60</v>
      </c>
      <c r="D246" s="1">
        <f>VLOOKUP(A246&amp;B246,Weather!$C$8:$G$247,3,1)</f>
        <v>84</v>
      </c>
      <c r="E246" s="18">
        <f>SupportData!$F$16*((SupportData!$F$17+(C246-32)*5/9)^2)*(SupportData!$F$18-D246/100)*SupportData!$F$10*2.6417205235815E-07/1000000</f>
        <v>0</v>
      </c>
      <c r="F246" s="18">
        <f>INDEX(Weather!$J$8:$AG$37,MATCH(A246,Weather!$I$8:$I$37,0),MATCH(B246,Weather!$J$7:$AG$7,0))*SupportData!$F$9/231000000</f>
        <v>0</v>
      </c>
      <c r="G246" s="1">
        <f>INDEX(LMP!$E$2:$AB$31,MATCH(sheet1!A246,LMP!$A$2:$A$31,0),MATCH(B246,LMP!$E$1:$AB$1,0))</f>
        <v>43.33</v>
      </c>
    </row>
    <row r="247" spans="1:7">
      <c r="A247" s="17">
        <f t="shared" si="7"/>
        <v>40704</v>
      </c>
      <c r="B247" s="1" t="str">
        <f t="shared" si="8"/>
        <v>HE14</v>
      </c>
      <c r="C247" s="1">
        <f>VLOOKUP(A247&amp;B247,Weather!$C$8:$G$247,2,1)</f>
        <v>60</v>
      </c>
      <c r="D247" s="1">
        <f>VLOOKUP(A247&amp;B247,Weather!$C$8:$G$247,3,1)</f>
        <v>84</v>
      </c>
      <c r="E247" s="18">
        <f>SupportData!$F$16*((SupportData!$F$17+(C247-32)*5/9)^2)*(SupportData!$F$18-D247/100)*SupportData!$F$10*2.6417205235815E-07/1000000</f>
        <v>0</v>
      </c>
      <c r="F247" s="18">
        <f>INDEX(Weather!$J$8:$AG$37,MATCH(A247,Weather!$I$8:$I$37,0),MATCH(B247,Weather!$J$7:$AG$7,0))*SupportData!$F$9/231000000</f>
        <v>0</v>
      </c>
      <c r="G247" s="1">
        <f>INDEX(LMP!$E$2:$AB$31,MATCH(sheet1!A247,LMP!$A$2:$A$31,0),MATCH(B247,LMP!$E$1:$AB$1,0))</f>
        <v>38.29</v>
      </c>
    </row>
    <row r="248" spans="1:7">
      <c r="A248" s="17">
        <f t="shared" si="7"/>
        <v>40704</v>
      </c>
      <c r="B248" s="1" t="str">
        <f t="shared" si="8"/>
        <v>HE15</v>
      </c>
      <c r="C248" s="1">
        <f>VLOOKUP(A248&amp;B248,Weather!$C$8:$G$247,2,1)</f>
        <v>60</v>
      </c>
      <c r="D248" s="1">
        <f>VLOOKUP(A248&amp;B248,Weather!$C$8:$G$247,3,1)</f>
        <v>84</v>
      </c>
      <c r="E248" s="18">
        <f>SupportData!$F$16*((SupportData!$F$17+(C248-32)*5/9)^2)*(SupportData!$F$18-D248/100)*SupportData!$F$10*2.6417205235815E-07/1000000</f>
        <v>0</v>
      </c>
      <c r="F248" s="18">
        <f>INDEX(Weather!$J$8:$AG$37,MATCH(A248,Weather!$I$8:$I$37,0),MATCH(B248,Weather!$J$7:$AG$7,0))*SupportData!$F$9/231000000</f>
        <v>0</v>
      </c>
      <c r="G248" s="1">
        <f>INDEX(LMP!$E$2:$AB$31,MATCH(sheet1!A248,LMP!$A$2:$A$31,0),MATCH(B248,LMP!$E$1:$AB$1,0))</f>
        <v>46.54</v>
      </c>
    </row>
    <row r="249" spans="1:7">
      <c r="A249" s="17">
        <f t="shared" si="7"/>
        <v>40704</v>
      </c>
      <c r="B249" s="1" t="str">
        <f t="shared" si="8"/>
        <v>HE16</v>
      </c>
      <c r="C249" s="1">
        <f>VLOOKUP(A249&amp;B249,Weather!$C$8:$G$247,2,1)</f>
        <v>61</v>
      </c>
      <c r="D249" s="1">
        <f>VLOOKUP(A249&amp;B249,Weather!$C$8:$G$247,3,1)</f>
        <v>81</v>
      </c>
      <c r="E249" s="18">
        <f>SupportData!$F$16*((SupportData!$F$17+(C249-32)*5/9)^2)*(SupportData!$F$18-D249/100)*SupportData!$F$10*2.6417205235815E-07/1000000</f>
        <v>0</v>
      </c>
      <c r="F249" s="18">
        <f>INDEX(Weather!$J$8:$AG$37,MATCH(A249,Weather!$I$8:$I$37,0),MATCH(B249,Weather!$J$7:$AG$7,0))*SupportData!$F$9/231000000</f>
        <v>0</v>
      </c>
      <c r="G249" s="1">
        <f>INDEX(LMP!$E$2:$AB$31,MATCH(sheet1!A249,LMP!$A$2:$A$31,0),MATCH(B249,LMP!$E$1:$AB$1,0))</f>
        <v>43.86</v>
      </c>
    </row>
    <row r="250" spans="1:7">
      <c r="A250" s="17">
        <f t="shared" si="7"/>
        <v>40704</v>
      </c>
      <c r="B250" s="1" t="str">
        <f t="shared" si="8"/>
        <v>HE17</v>
      </c>
      <c r="C250" s="1">
        <f>VLOOKUP(A250&amp;B250,Weather!$C$8:$G$247,2,1)</f>
        <v>61</v>
      </c>
      <c r="D250" s="1">
        <f>VLOOKUP(A250&amp;B250,Weather!$C$8:$G$247,3,1)</f>
        <v>81</v>
      </c>
      <c r="E250" s="18">
        <f>SupportData!$F$16*((SupportData!$F$17+(C250-32)*5/9)^2)*(SupportData!$F$18-D250/100)*SupportData!$F$10*2.6417205235815E-07/1000000</f>
        <v>0</v>
      </c>
      <c r="F250" s="18">
        <f>INDEX(Weather!$J$8:$AG$37,MATCH(A250,Weather!$I$8:$I$37,0),MATCH(B250,Weather!$J$7:$AG$7,0))*SupportData!$F$9/231000000</f>
        <v>0</v>
      </c>
      <c r="G250" s="1">
        <f>INDEX(LMP!$E$2:$AB$31,MATCH(sheet1!A250,LMP!$A$2:$A$31,0),MATCH(B250,LMP!$E$1:$AB$1,0))</f>
        <v>33.85</v>
      </c>
    </row>
    <row r="251" spans="1:7">
      <c r="A251" s="17">
        <f t="shared" si="7"/>
        <v>40704</v>
      </c>
      <c r="B251" s="1" t="str">
        <f t="shared" si="8"/>
        <v>HE18</v>
      </c>
      <c r="C251" s="1">
        <f>VLOOKUP(A251&amp;B251,Weather!$C$8:$G$247,2,1)</f>
        <v>61</v>
      </c>
      <c r="D251" s="1">
        <f>VLOOKUP(A251&amp;B251,Weather!$C$8:$G$247,3,1)</f>
        <v>81</v>
      </c>
      <c r="E251" s="18">
        <f>SupportData!$F$16*((SupportData!$F$17+(C251-32)*5/9)^2)*(SupportData!$F$18-D251/100)*SupportData!$F$10*2.6417205235815E-07/1000000</f>
        <v>0</v>
      </c>
      <c r="F251" s="18">
        <f>INDEX(Weather!$J$8:$AG$37,MATCH(A251,Weather!$I$8:$I$37,0),MATCH(B251,Weather!$J$7:$AG$7,0))*SupportData!$F$9/231000000</f>
        <v>0</v>
      </c>
      <c r="G251" s="1">
        <f>INDEX(LMP!$E$2:$AB$31,MATCH(sheet1!A251,LMP!$A$2:$A$31,0),MATCH(B251,LMP!$E$1:$AB$1,0))</f>
        <v>29.37</v>
      </c>
    </row>
    <row r="252" spans="1:7">
      <c r="A252" s="17">
        <f t="shared" si="7"/>
        <v>40704</v>
      </c>
      <c r="B252" s="1" t="str">
        <f t="shared" si="8"/>
        <v>HE19</v>
      </c>
      <c r="C252" s="1">
        <f>VLOOKUP(A252&amp;B252,Weather!$C$8:$G$247,2,1)</f>
        <v>60</v>
      </c>
      <c r="D252" s="1">
        <f>VLOOKUP(A252&amp;B252,Weather!$C$8:$G$247,3,1)</f>
        <v>81</v>
      </c>
      <c r="E252" s="18">
        <f>SupportData!$F$16*((SupportData!$F$17+(C252-32)*5/9)^2)*(SupportData!$F$18-D252/100)*SupportData!$F$10*2.6417205235815E-07/1000000</f>
        <v>0</v>
      </c>
      <c r="F252" s="18">
        <f>INDEX(Weather!$J$8:$AG$37,MATCH(A252,Weather!$I$8:$I$37,0),MATCH(B252,Weather!$J$7:$AG$7,0))*SupportData!$F$9/231000000</f>
        <v>0</v>
      </c>
      <c r="G252" s="1">
        <f>INDEX(LMP!$E$2:$AB$31,MATCH(sheet1!A252,LMP!$A$2:$A$31,0),MATCH(B252,LMP!$E$1:$AB$1,0))</f>
        <v>29.19</v>
      </c>
    </row>
    <row r="253" spans="1:7">
      <c r="A253" s="17">
        <f t="shared" si="7"/>
        <v>40704</v>
      </c>
      <c r="B253" s="1" t="str">
        <f t="shared" si="8"/>
        <v>HE20</v>
      </c>
      <c r="C253" s="1">
        <f>VLOOKUP(A253&amp;B253,Weather!$C$8:$G$247,2,1)</f>
        <v>60</v>
      </c>
      <c r="D253" s="1">
        <f>VLOOKUP(A253&amp;B253,Weather!$C$8:$G$247,3,1)</f>
        <v>81</v>
      </c>
      <c r="E253" s="18">
        <f>SupportData!$F$16*((SupportData!$F$17+(C253-32)*5/9)^2)*(SupportData!$F$18-D253/100)*SupportData!$F$10*2.6417205235815E-07/1000000</f>
        <v>0</v>
      </c>
      <c r="F253" s="18">
        <f>INDEX(Weather!$J$8:$AG$37,MATCH(A253,Weather!$I$8:$I$37,0),MATCH(B253,Weather!$J$7:$AG$7,0))*SupportData!$F$9/231000000</f>
        <v>0</v>
      </c>
      <c r="G253" s="1">
        <f>INDEX(LMP!$E$2:$AB$31,MATCH(sheet1!A253,LMP!$A$2:$A$31,0),MATCH(B253,LMP!$E$1:$AB$1,0))</f>
        <v>32.61</v>
      </c>
    </row>
    <row r="254" spans="1:7">
      <c r="A254" s="17">
        <f t="shared" si="7"/>
        <v>40704</v>
      </c>
      <c r="B254" s="1" t="str">
        <f t="shared" si="8"/>
        <v>HE21</v>
      </c>
      <c r="C254" s="1">
        <f>VLOOKUP(A254&amp;B254,Weather!$C$8:$G$247,2,1)</f>
        <v>60</v>
      </c>
      <c r="D254" s="1">
        <f>VLOOKUP(A254&amp;B254,Weather!$C$8:$G$247,3,1)</f>
        <v>81</v>
      </c>
      <c r="E254" s="18">
        <f>SupportData!$F$16*((SupportData!$F$17+(C254-32)*5/9)^2)*(SupportData!$F$18-D254/100)*SupportData!$F$10*2.6417205235815E-07/1000000</f>
        <v>0</v>
      </c>
      <c r="F254" s="18">
        <f>INDEX(Weather!$J$8:$AG$37,MATCH(A254,Weather!$I$8:$I$37,0),MATCH(B254,Weather!$J$7:$AG$7,0))*SupportData!$F$9/231000000</f>
        <v>0</v>
      </c>
      <c r="G254" s="1">
        <f>INDEX(LMP!$E$2:$AB$31,MATCH(sheet1!A254,LMP!$A$2:$A$31,0),MATCH(B254,LMP!$E$1:$AB$1,0))</f>
        <v>31.12</v>
      </c>
    </row>
    <row r="255" spans="1:7">
      <c r="A255" s="17">
        <f t="shared" si="7"/>
        <v>40704</v>
      </c>
      <c r="B255" s="1" t="str">
        <f t="shared" si="8"/>
        <v>HE22</v>
      </c>
      <c r="C255" s="1">
        <f>VLOOKUP(A255&amp;B255,Weather!$C$8:$G$247,2,1)</f>
        <v>59</v>
      </c>
      <c r="D255" s="1">
        <f>VLOOKUP(A255&amp;B255,Weather!$C$8:$G$247,3,1)</f>
        <v>84</v>
      </c>
      <c r="E255" s="18">
        <f>SupportData!$F$16*((SupportData!$F$17+(C255-32)*5/9)^2)*(SupportData!$F$18-D255/100)*SupportData!$F$10*2.6417205235815E-07/1000000</f>
        <v>0</v>
      </c>
      <c r="F255" s="18">
        <f>INDEX(Weather!$J$8:$AG$37,MATCH(A255,Weather!$I$8:$I$37,0),MATCH(B255,Weather!$J$7:$AG$7,0))*SupportData!$F$9/231000000</f>
        <v>0</v>
      </c>
      <c r="G255" s="1">
        <f>INDEX(LMP!$E$2:$AB$31,MATCH(sheet1!A255,LMP!$A$2:$A$31,0),MATCH(B255,LMP!$E$1:$AB$1,0))</f>
        <v>29.42</v>
      </c>
    </row>
    <row r="256" spans="1:7">
      <c r="A256" s="17">
        <f t="shared" si="7"/>
        <v>40704</v>
      </c>
      <c r="B256" s="1" t="str">
        <f t="shared" si="8"/>
        <v>HE23</v>
      </c>
      <c r="C256" s="1">
        <f>VLOOKUP(A256&amp;B256,Weather!$C$8:$G$247,2,1)</f>
        <v>59</v>
      </c>
      <c r="D256" s="1">
        <f>VLOOKUP(A256&amp;B256,Weather!$C$8:$G$247,3,1)</f>
        <v>84</v>
      </c>
      <c r="E256" s="18">
        <f>SupportData!$F$16*((SupportData!$F$17+(C256-32)*5/9)^2)*(SupportData!$F$18-D256/100)*SupportData!$F$10*2.6417205235815E-07/1000000</f>
        <v>0</v>
      </c>
      <c r="F256" s="18">
        <f>INDEX(Weather!$J$8:$AG$37,MATCH(A256,Weather!$I$8:$I$37,0),MATCH(B256,Weather!$J$7:$AG$7,0))*SupportData!$F$9/231000000</f>
        <v>0</v>
      </c>
      <c r="G256" s="1">
        <f>INDEX(LMP!$E$2:$AB$31,MATCH(sheet1!A256,LMP!$A$2:$A$31,0),MATCH(B256,LMP!$E$1:$AB$1,0))</f>
        <v>33.340000000000003</v>
      </c>
    </row>
    <row r="257" spans="1:7">
      <c r="A257" s="17">
        <f t="shared" si="7"/>
        <v>40704</v>
      </c>
      <c r="B257" s="1" t="str">
        <f t="shared" si="8"/>
        <v>HE24</v>
      </c>
      <c r="C257" s="1">
        <f>VLOOKUP(A257&amp;B257,Weather!$C$8:$G$247,2,1)</f>
        <v>59</v>
      </c>
      <c r="D257" s="1">
        <f>VLOOKUP(A257&amp;B257,Weather!$C$8:$G$247,3,1)</f>
        <v>84</v>
      </c>
      <c r="E257" s="18">
        <f>SupportData!$F$16*((SupportData!$F$17+(C257-32)*5/9)^2)*(SupportData!$F$18-D257/100)*SupportData!$F$10*2.6417205235815E-07/1000000</f>
        <v>0</v>
      </c>
      <c r="F257" s="18">
        <f>INDEX(Weather!$J$8:$AG$37,MATCH(A257,Weather!$I$8:$I$37,0),MATCH(B257,Weather!$J$7:$AG$7,0))*SupportData!$F$9/231000000</f>
        <v>0</v>
      </c>
      <c r="G257" s="1">
        <f>INDEX(LMP!$E$2:$AB$31,MATCH(sheet1!A257,LMP!$A$2:$A$31,0),MATCH(B257,LMP!$E$1:$AB$1,0))</f>
        <v>25.14</v>
      </c>
    </row>
    <row r="258" spans="1:7">
      <c r="A258" s="17">
        <f t="shared" si="7"/>
        <v>40705</v>
      </c>
      <c r="B258" s="1" t="str">
        <f t="shared" si="8"/>
        <v>HE01</v>
      </c>
      <c r="C258" s="1">
        <f>VLOOKUP(A258&amp;B258,Weather!$C$8:$G$247,2,1)</f>
        <v>58</v>
      </c>
      <c r="D258" s="1">
        <f>VLOOKUP(A258&amp;B258,Weather!$C$8:$G$247,3,1)</f>
        <v>87</v>
      </c>
      <c r="E258" s="18">
        <f>SupportData!$F$16*((SupportData!$F$17+(C258-32)*5/9)^2)*(SupportData!$F$18-D258/100)*SupportData!$F$10*2.6417205235815E-07/1000000</f>
        <v>0</v>
      </c>
      <c r="F258" s="18">
        <f>INDEX(Weather!$J$8:$AG$37,MATCH(A258,Weather!$I$8:$I$37,0),MATCH(B258,Weather!$J$7:$AG$7,0))*SupportData!$F$9/231000000</f>
        <v>0</v>
      </c>
      <c r="G258" s="1">
        <f>INDEX(LMP!$E$2:$AB$31,MATCH(sheet1!A258,LMP!$A$2:$A$31,0),MATCH(B258,LMP!$E$1:$AB$1,0))</f>
        <v>24.2</v>
      </c>
    </row>
    <row r="259" spans="1:7">
      <c r="A259" s="17">
        <f t="shared" si="7"/>
        <v>40705</v>
      </c>
      <c r="B259" s="1" t="str">
        <f t="shared" si="8"/>
        <v>HE02</v>
      </c>
      <c r="C259" s="1">
        <f>VLOOKUP(A259&amp;B259,Weather!$C$8:$G$247,2,1)</f>
        <v>58</v>
      </c>
      <c r="D259" s="1">
        <f>VLOOKUP(A259&amp;B259,Weather!$C$8:$G$247,3,1)</f>
        <v>87</v>
      </c>
      <c r="E259" s="18">
        <f>SupportData!$F$16*((SupportData!$F$17+(C259-32)*5/9)^2)*(SupportData!$F$18-D259/100)*SupportData!$F$10*2.6417205235815E-07/1000000</f>
        <v>0</v>
      </c>
      <c r="F259" s="18">
        <f>INDEX(Weather!$J$8:$AG$37,MATCH(A259,Weather!$I$8:$I$37,0),MATCH(B259,Weather!$J$7:$AG$7,0))*SupportData!$F$9/231000000</f>
        <v>0</v>
      </c>
      <c r="G259" s="1">
        <f>INDEX(LMP!$E$2:$AB$31,MATCH(sheet1!A259,LMP!$A$2:$A$31,0),MATCH(B259,LMP!$E$1:$AB$1,0))</f>
        <v>26.1</v>
      </c>
    </row>
    <row r="260" spans="1:7">
      <c r="A260" s="17">
        <f t="shared" si="7"/>
        <v>40705</v>
      </c>
      <c r="B260" s="1" t="str">
        <f t="shared" si="8"/>
        <v>HE03</v>
      </c>
      <c r="C260" s="1">
        <f>VLOOKUP(A260&amp;B260,Weather!$C$8:$G$247,2,1)</f>
        <v>58</v>
      </c>
      <c r="D260" s="1">
        <f>VLOOKUP(A260&amp;B260,Weather!$C$8:$G$247,3,1)</f>
        <v>87</v>
      </c>
      <c r="E260" s="18">
        <f>SupportData!$F$16*((SupportData!$F$17+(C260-32)*5/9)^2)*(SupportData!$F$18-D260/100)*SupportData!$F$10*2.6417205235815E-07/1000000</f>
        <v>0</v>
      </c>
      <c r="F260" s="18">
        <f>INDEX(Weather!$J$8:$AG$37,MATCH(A260,Weather!$I$8:$I$37,0),MATCH(B260,Weather!$J$7:$AG$7,0))*SupportData!$F$9/231000000</f>
        <v>0</v>
      </c>
      <c r="G260" s="1">
        <f>INDEX(LMP!$E$2:$AB$31,MATCH(sheet1!A260,LMP!$A$2:$A$31,0),MATCH(B260,LMP!$E$1:$AB$1,0))</f>
        <v>25.44</v>
      </c>
    </row>
    <row r="261" spans="1:7">
      <c r="A261" s="17">
        <f t="shared" si="7"/>
        <v>40705</v>
      </c>
      <c r="B261" s="1" t="str">
        <f t="shared" si="8"/>
        <v>HE04</v>
      </c>
      <c r="C261" s="1">
        <f>VLOOKUP(A261&amp;B261,Weather!$C$8:$G$247,2,1)</f>
        <v>58</v>
      </c>
      <c r="D261" s="1">
        <f>VLOOKUP(A261&amp;B261,Weather!$C$8:$G$247,3,1)</f>
        <v>93</v>
      </c>
      <c r="E261" s="18">
        <f>SupportData!$F$16*((SupportData!$F$17+(C261-32)*5/9)^2)*(SupportData!$F$18-D261/100)*SupportData!$F$10*2.6417205235815E-07/1000000</f>
        <v>0</v>
      </c>
      <c r="F261" s="18">
        <f>INDEX(Weather!$J$8:$AG$37,MATCH(A261,Weather!$I$8:$I$37,0),MATCH(B261,Weather!$J$7:$AG$7,0))*SupportData!$F$9/231000000</f>
        <v>0</v>
      </c>
      <c r="G261" s="1">
        <f>INDEX(LMP!$E$2:$AB$31,MATCH(sheet1!A261,LMP!$A$2:$A$31,0),MATCH(B261,LMP!$E$1:$AB$1,0))</f>
        <v>22.27</v>
      </c>
    </row>
    <row r="262" spans="1:7">
      <c r="A262" s="17">
        <f t="shared" si="7"/>
        <v>40705</v>
      </c>
      <c r="B262" s="1" t="str">
        <f t="shared" si="8"/>
        <v>HE05</v>
      </c>
      <c r="C262" s="1">
        <f>VLOOKUP(A262&amp;B262,Weather!$C$8:$G$247,2,1)</f>
        <v>58</v>
      </c>
      <c r="D262" s="1">
        <f>VLOOKUP(A262&amp;B262,Weather!$C$8:$G$247,3,1)</f>
        <v>93</v>
      </c>
      <c r="E262" s="18">
        <f>SupportData!$F$16*((SupportData!$F$17+(C262-32)*5/9)^2)*(SupportData!$F$18-D262/100)*SupportData!$F$10*2.6417205235815E-07/1000000</f>
        <v>0</v>
      </c>
      <c r="F262" s="18">
        <f>INDEX(Weather!$J$8:$AG$37,MATCH(A262,Weather!$I$8:$I$37,0),MATCH(B262,Weather!$J$7:$AG$7,0))*SupportData!$F$9/231000000</f>
        <v>0</v>
      </c>
      <c r="G262" s="1">
        <f>INDEX(LMP!$E$2:$AB$31,MATCH(sheet1!A262,LMP!$A$2:$A$31,0),MATCH(B262,LMP!$E$1:$AB$1,0))</f>
        <v>23.72</v>
      </c>
    </row>
    <row r="263" spans="1:7">
      <c r="A263" s="17">
        <f t="shared" si="7"/>
        <v>40705</v>
      </c>
      <c r="B263" s="1" t="str">
        <f t="shared" si="8"/>
        <v>HE06</v>
      </c>
      <c r="C263" s="1">
        <f>VLOOKUP(A263&amp;B263,Weather!$C$8:$G$247,2,1)</f>
        <v>58</v>
      </c>
      <c r="D263" s="1">
        <f>VLOOKUP(A263&amp;B263,Weather!$C$8:$G$247,3,1)</f>
        <v>93</v>
      </c>
      <c r="E263" s="18">
        <f>SupportData!$F$16*((SupportData!$F$17+(C263-32)*5/9)^2)*(SupportData!$F$18-D263/100)*SupportData!$F$10*2.6417205235815E-07/1000000</f>
        <v>0</v>
      </c>
      <c r="F263" s="18">
        <f>INDEX(Weather!$J$8:$AG$37,MATCH(A263,Weather!$I$8:$I$37,0),MATCH(B263,Weather!$J$7:$AG$7,0))*SupportData!$F$9/231000000</f>
        <v>0</v>
      </c>
      <c r="G263" s="1">
        <f>INDEX(LMP!$E$2:$AB$31,MATCH(sheet1!A263,LMP!$A$2:$A$31,0),MATCH(B263,LMP!$E$1:$AB$1,0))</f>
        <v>24.81</v>
      </c>
    </row>
    <row r="264" spans="1:7">
      <c r="A264" s="17">
        <f t="shared" si="7"/>
        <v>40705</v>
      </c>
      <c r="B264" s="1" t="str">
        <f t="shared" si="8"/>
        <v>HE07</v>
      </c>
      <c r="C264" s="1">
        <f>VLOOKUP(A264&amp;B264,Weather!$C$8:$G$247,2,1)</f>
        <v>59</v>
      </c>
      <c r="D264" s="1">
        <f>VLOOKUP(A264&amp;B264,Weather!$C$8:$G$247,3,1)</f>
        <v>93</v>
      </c>
      <c r="E264" s="18">
        <f>SupportData!$F$16*((SupportData!$F$17+(C264-32)*5/9)^2)*(SupportData!$F$18-D264/100)*SupportData!$F$10*2.6417205235815E-07/1000000</f>
        <v>0</v>
      </c>
      <c r="F264" s="18">
        <f>INDEX(Weather!$J$8:$AG$37,MATCH(A264,Weather!$I$8:$I$37,0),MATCH(B264,Weather!$J$7:$AG$7,0))*SupportData!$F$9/231000000</f>
        <v>0</v>
      </c>
      <c r="G264" s="1">
        <f>INDEX(LMP!$E$2:$AB$31,MATCH(sheet1!A264,LMP!$A$2:$A$31,0),MATCH(B264,LMP!$E$1:$AB$1,0))</f>
        <v>22.29</v>
      </c>
    </row>
    <row r="265" spans="1:7">
      <c r="A265" s="17">
        <f t="shared" si="7"/>
        <v>40705</v>
      </c>
      <c r="B265" s="1" t="str">
        <f t="shared" si="8"/>
        <v>HE08</v>
      </c>
      <c r="C265" s="1">
        <f>VLOOKUP(A265&amp;B265,Weather!$C$8:$G$247,2,1)</f>
        <v>59</v>
      </c>
      <c r="D265" s="1">
        <f>VLOOKUP(A265&amp;B265,Weather!$C$8:$G$247,3,1)</f>
        <v>93</v>
      </c>
      <c r="E265" s="18">
        <f>SupportData!$F$16*((SupportData!$F$17+(C265-32)*5/9)^2)*(SupportData!$F$18-D265/100)*SupportData!$F$10*2.6417205235815E-07/1000000</f>
        <v>0</v>
      </c>
      <c r="F265" s="18">
        <f>INDEX(Weather!$J$8:$AG$37,MATCH(A265,Weather!$I$8:$I$37,0),MATCH(B265,Weather!$J$7:$AG$7,0))*SupportData!$F$9/231000000</f>
        <v>0</v>
      </c>
      <c r="G265" s="1">
        <f>INDEX(LMP!$E$2:$AB$31,MATCH(sheet1!A265,LMP!$A$2:$A$31,0),MATCH(B265,LMP!$E$1:$AB$1,0))</f>
        <v>22.76</v>
      </c>
    </row>
    <row r="266" spans="1:7">
      <c r="A266" s="17">
        <f t="shared" si="7"/>
        <v>40705</v>
      </c>
      <c r="B266" s="1" t="str">
        <f t="shared" si="8"/>
        <v>HE09</v>
      </c>
      <c r="C266" s="1">
        <f>VLOOKUP(A266&amp;B266,Weather!$C$8:$G$247,2,1)</f>
        <v>59</v>
      </c>
      <c r="D266" s="1">
        <f>VLOOKUP(A266&amp;B266,Weather!$C$8:$G$247,3,1)</f>
        <v>93</v>
      </c>
      <c r="E266" s="18">
        <f>SupportData!$F$16*((SupportData!$F$17+(C266-32)*5/9)^2)*(SupportData!$F$18-D266/100)*SupportData!$F$10*2.6417205235815E-07/1000000</f>
        <v>0</v>
      </c>
      <c r="F266" s="18">
        <f>INDEX(Weather!$J$8:$AG$37,MATCH(A266,Weather!$I$8:$I$37,0),MATCH(B266,Weather!$J$7:$AG$7,0))*SupportData!$F$9/231000000</f>
        <v>0</v>
      </c>
      <c r="G266" s="1">
        <f>INDEX(LMP!$E$2:$AB$31,MATCH(sheet1!A266,LMP!$A$2:$A$31,0),MATCH(B266,LMP!$E$1:$AB$1,0))</f>
        <v>26.42</v>
      </c>
    </row>
    <row r="267" spans="1:7">
      <c r="A267" s="17">
        <f t="shared" si="7"/>
        <v>40705</v>
      </c>
      <c r="B267" s="1" t="str">
        <f t="shared" si="8"/>
        <v>HE10</v>
      </c>
      <c r="C267" s="1">
        <f>VLOOKUP(A267&amp;B267,Weather!$C$8:$G$247,2,1)</f>
        <v>60</v>
      </c>
      <c r="D267" s="1">
        <f>VLOOKUP(A267&amp;B267,Weather!$C$8:$G$247,3,1)</f>
        <v>87</v>
      </c>
      <c r="E267" s="18">
        <f>SupportData!$F$16*((SupportData!$F$17+(C267-32)*5/9)^2)*(SupportData!$F$18-D267/100)*SupportData!$F$10*2.6417205235815E-07/1000000</f>
        <v>0</v>
      </c>
      <c r="F267" s="18">
        <f>INDEX(Weather!$J$8:$AG$37,MATCH(A267,Weather!$I$8:$I$37,0),MATCH(B267,Weather!$J$7:$AG$7,0))*SupportData!$F$9/231000000</f>
        <v>0</v>
      </c>
      <c r="G267" s="1">
        <f>INDEX(LMP!$E$2:$AB$31,MATCH(sheet1!A267,LMP!$A$2:$A$31,0),MATCH(B267,LMP!$E$1:$AB$1,0))</f>
        <v>27.63</v>
      </c>
    </row>
    <row r="268" spans="1:7">
      <c r="A268" s="17">
        <f t="shared" si="7"/>
        <v>40705</v>
      </c>
      <c r="B268" s="1" t="str">
        <f t="shared" si="8"/>
        <v>HE11</v>
      </c>
      <c r="C268" s="1">
        <f>VLOOKUP(A268&amp;B268,Weather!$C$8:$G$247,2,1)</f>
        <v>60</v>
      </c>
      <c r="D268" s="1">
        <f>VLOOKUP(A268&amp;B268,Weather!$C$8:$G$247,3,1)</f>
        <v>87</v>
      </c>
      <c r="E268" s="18">
        <f>SupportData!$F$16*((SupportData!$F$17+(C268-32)*5/9)^2)*(SupportData!$F$18-D268/100)*SupportData!$F$10*2.6417205235815E-07/1000000</f>
        <v>0</v>
      </c>
      <c r="F268" s="18">
        <f>INDEX(Weather!$J$8:$AG$37,MATCH(A268,Weather!$I$8:$I$37,0),MATCH(B268,Weather!$J$7:$AG$7,0))*SupportData!$F$9/231000000</f>
        <v>0</v>
      </c>
      <c r="G268" s="1">
        <f>INDEX(LMP!$E$2:$AB$31,MATCH(sheet1!A268,LMP!$A$2:$A$31,0),MATCH(B268,LMP!$E$1:$AB$1,0))</f>
        <v>27.22</v>
      </c>
    </row>
    <row r="269" spans="1:7">
      <c r="A269" s="17">
        <f t="shared" si="7"/>
        <v>40705</v>
      </c>
      <c r="B269" s="1" t="str">
        <f t="shared" si="8"/>
        <v>HE12</v>
      </c>
      <c r="C269" s="1">
        <f>VLOOKUP(A269&amp;B269,Weather!$C$8:$G$247,2,1)</f>
        <v>60</v>
      </c>
      <c r="D269" s="1">
        <f>VLOOKUP(A269&amp;B269,Weather!$C$8:$G$247,3,1)</f>
        <v>87</v>
      </c>
      <c r="E269" s="18">
        <f>SupportData!$F$16*((SupportData!$F$17+(C269-32)*5/9)^2)*(SupportData!$F$18-D269/100)*SupportData!$F$10*2.6417205235815E-07/1000000</f>
        <v>0</v>
      </c>
      <c r="F269" s="18">
        <f>INDEX(Weather!$J$8:$AG$37,MATCH(A269,Weather!$I$8:$I$37,0),MATCH(B269,Weather!$J$7:$AG$7,0))*SupportData!$F$9/231000000</f>
        <v>0</v>
      </c>
      <c r="G269" s="1">
        <f>INDEX(LMP!$E$2:$AB$31,MATCH(sheet1!A269,LMP!$A$2:$A$31,0),MATCH(B269,LMP!$E$1:$AB$1,0))</f>
        <v>44.49</v>
      </c>
    </row>
    <row r="270" spans="1:7">
      <c r="A270" s="17">
        <f t="shared" si="7"/>
        <v>40705</v>
      </c>
      <c r="B270" s="1" t="str">
        <f t="shared" si="8"/>
        <v>HE13</v>
      </c>
      <c r="C270" s="1">
        <f>VLOOKUP(A270&amp;B270,Weather!$C$8:$G$247,2,1)</f>
        <v>67</v>
      </c>
      <c r="D270" s="1">
        <f>VLOOKUP(A270&amp;B270,Weather!$C$8:$G$247,3,1)</f>
        <v>70</v>
      </c>
      <c r="E270" s="18">
        <f>SupportData!$F$16*((SupportData!$F$17+(C270-32)*5/9)^2)*(SupportData!$F$18-D270/100)*SupportData!$F$10*2.6417205235815E-07/1000000</f>
        <v>0</v>
      </c>
      <c r="F270" s="18">
        <f>INDEX(Weather!$J$8:$AG$37,MATCH(A270,Weather!$I$8:$I$37,0),MATCH(B270,Weather!$J$7:$AG$7,0))*SupportData!$F$9/231000000</f>
        <v>0</v>
      </c>
      <c r="G270" s="1">
        <f>INDEX(LMP!$E$2:$AB$31,MATCH(sheet1!A270,LMP!$A$2:$A$31,0),MATCH(B270,LMP!$E$1:$AB$1,0))</f>
        <v>28.88</v>
      </c>
    </row>
    <row r="271" spans="1:7">
      <c r="A271" s="17">
        <f t="shared" si="7"/>
        <v>40705</v>
      </c>
      <c r="B271" s="1" t="str">
        <f t="shared" si="8"/>
        <v>HE14</v>
      </c>
      <c r="C271" s="1">
        <f>VLOOKUP(A271&amp;B271,Weather!$C$8:$G$247,2,1)</f>
        <v>67</v>
      </c>
      <c r="D271" s="1">
        <f>VLOOKUP(A271&amp;B271,Weather!$C$8:$G$247,3,1)</f>
        <v>70</v>
      </c>
      <c r="E271" s="18">
        <f>SupportData!$F$16*((SupportData!$F$17+(C271-32)*5/9)^2)*(SupportData!$F$18-D271/100)*SupportData!$F$10*2.6417205235815E-07/1000000</f>
        <v>0</v>
      </c>
      <c r="F271" s="18">
        <f>INDEX(Weather!$J$8:$AG$37,MATCH(A271,Weather!$I$8:$I$37,0),MATCH(B271,Weather!$J$7:$AG$7,0))*SupportData!$F$9/231000000</f>
        <v>0</v>
      </c>
      <c r="G271" s="1">
        <f>INDEX(LMP!$E$2:$AB$31,MATCH(sheet1!A271,LMP!$A$2:$A$31,0),MATCH(B271,LMP!$E$1:$AB$1,0))</f>
        <v>84.25</v>
      </c>
    </row>
    <row r="272" spans="1:7">
      <c r="A272" s="17">
        <f t="shared" si="7"/>
        <v>40705</v>
      </c>
      <c r="B272" s="1" t="str">
        <f t="shared" si="8"/>
        <v>HE15</v>
      </c>
      <c r="C272" s="1">
        <f>VLOOKUP(A272&amp;B272,Weather!$C$8:$G$247,2,1)</f>
        <v>67</v>
      </c>
      <c r="D272" s="1">
        <f>VLOOKUP(A272&amp;B272,Weather!$C$8:$G$247,3,1)</f>
        <v>70</v>
      </c>
      <c r="E272" s="18">
        <f>SupportData!$F$16*((SupportData!$F$17+(C272-32)*5/9)^2)*(SupportData!$F$18-D272/100)*SupportData!$F$10*2.6417205235815E-07/1000000</f>
        <v>0</v>
      </c>
      <c r="F272" s="18">
        <f>INDEX(Weather!$J$8:$AG$37,MATCH(A272,Weather!$I$8:$I$37,0),MATCH(B272,Weather!$J$7:$AG$7,0))*SupportData!$F$9/231000000</f>
        <v>0</v>
      </c>
      <c r="G272" s="1">
        <f>INDEX(LMP!$E$2:$AB$31,MATCH(sheet1!A272,LMP!$A$2:$A$31,0),MATCH(B272,LMP!$E$1:$AB$1,0))</f>
        <v>91.91</v>
      </c>
    </row>
    <row r="273" spans="1:7">
      <c r="A273" s="17">
        <f t="shared" si="7"/>
        <v>40705</v>
      </c>
      <c r="B273" s="1" t="str">
        <f t="shared" si="8"/>
        <v>HE16</v>
      </c>
      <c r="C273" s="1">
        <f>VLOOKUP(A273&amp;B273,Weather!$C$8:$G$247,2,1)</f>
        <v>62</v>
      </c>
      <c r="D273" s="1">
        <f>VLOOKUP(A273&amp;B273,Weather!$C$8:$G$247,3,1)</f>
        <v>65</v>
      </c>
      <c r="E273" s="18">
        <f>SupportData!$F$16*((SupportData!$F$17+(C273-32)*5/9)^2)*(SupportData!$F$18-D273/100)*SupportData!$F$10*2.6417205235815E-07/1000000</f>
        <v>0</v>
      </c>
      <c r="F273" s="18">
        <f>INDEX(Weather!$J$8:$AG$37,MATCH(A273,Weather!$I$8:$I$37,0),MATCH(B273,Weather!$J$7:$AG$7,0))*SupportData!$F$9/231000000</f>
        <v>0</v>
      </c>
      <c r="G273" s="1">
        <f>INDEX(LMP!$E$2:$AB$31,MATCH(sheet1!A273,LMP!$A$2:$A$31,0),MATCH(B273,LMP!$E$1:$AB$1,0))</f>
        <v>50.65</v>
      </c>
    </row>
    <row r="274" spans="1:7">
      <c r="A274" s="17">
        <f t="shared" si="7"/>
        <v>40705</v>
      </c>
      <c r="B274" s="1" t="str">
        <f t="shared" si="8"/>
        <v>HE17</v>
      </c>
      <c r="C274" s="1">
        <f>VLOOKUP(A274&amp;B274,Weather!$C$8:$G$247,2,1)</f>
        <v>62</v>
      </c>
      <c r="D274" s="1">
        <f>VLOOKUP(A274&amp;B274,Weather!$C$8:$G$247,3,1)</f>
        <v>65</v>
      </c>
      <c r="E274" s="18">
        <f>SupportData!$F$16*((SupportData!$F$17+(C274-32)*5/9)^2)*(SupportData!$F$18-D274/100)*SupportData!$F$10*2.6417205235815E-07/1000000</f>
        <v>0</v>
      </c>
      <c r="F274" s="18">
        <f>INDEX(Weather!$J$8:$AG$37,MATCH(A274,Weather!$I$8:$I$37,0),MATCH(B274,Weather!$J$7:$AG$7,0))*SupportData!$F$9/231000000</f>
        <v>0</v>
      </c>
      <c r="G274" s="1">
        <f>INDEX(LMP!$E$2:$AB$31,MATCH(sheet1!A274,LMP!$A$2:$A$31,0),MATCH(B274,LMP!$E$1:$AB$1,0))</f>
        <v>34.57</v>
      </c>
    </row>
    <row r="275" spans="1:7">
      <c r="A275" s="17">
        <f t="shared" si="7"/>
        <v>40705</v>
      </c>
      <c r="B275" s="1" t="str">
        <f t="shared" si="8"/>
        <v>HE18</v>
      </c>
      <c r="C275" s="1">
        <f>VLOOKUP(A275&amp;B275,Weather!$C$8:$G$247,2,1)</f>
        <v>62</v>
      </c>
      <c r="D275" s="1">
        <f>VLOOKUP(A275&amp;B275,Weather!$C$8:$G$247,3,1)</f>
        <v>65</v>
      </c>
      <c r="E275" s="18">
        <f>SupportData!$F$16*((SupportData!$F$17+(C275-32)*5/9)^2)*(SupportData!$F$18-D275/100)*SupportData!$F$10*2.6417205235815E-07/1000000</f>
        <v>0</v>
      </c>
      <c r="F275" s="18">
        <f>INDEX(Weather!$J$8:$AG$37,MATCH(A275,Weather!$I$8:$I$37,0),MATCH(B275,Weather!$J$7:$AG$7,0))*SupportData!$F$9/231000000</f>
        <v>0</v>
      </c>
      <c r="G275" s="1">
        <f>INDEX(LMP!$E$2:$AB$31,MATCH(sheet1!A275,LMP!$A$2:$A$31,0),MATCH(B275,LMP!$E$1:$AB$1,0))</f>
        <v>65.069999999999993</v>
      </c>
    </row>
    <row r="276" spans="1:7">
      <c r="A276" s="17">
        <f t="shared" si="7"/>
        <v>40705</v>
      </c>
      <c r="B276" s="1" t="str">
        <f t="shared" si="8"/>
        <v>HE19</v>
      </c>
      <c r="C276" s="1">
        <f>VLOOKUP(A276&amp;B276,Weather!$C$8:$G$247,2,1)</f>
        <v>59</v>
      </c>
      <c r="D276" s="1">
        <f>VLOOKUP(A276&amp;B276,Weather!$C$8:$G$247,3,1)</f>
        <v>67</v>
      </c>
      <c r="E276" s="18">
        <f>SupportData!$F$16*((SupportData!$F$17+(C276-32)*5/9)^2)*(SupportData!$F$18-D276/100)*SupportData!$F$10*2.6417205235815E-07/1000000</f>
        <v>0</v>
      </c>
      <c r="F276" s="18">
        <f>INDEX(Weather!$J$8:$AG$37,MATCH(A276,Weather!$I$8:$I$37,0),MATCH(B276,Weather!$J$7:$AG$7,0))*SupportData!$F$9/231000000</f>
        <v>0</v>
      </c>
      <c r="G276" s="1">
        <f>INDEX(LMP!$E$2:$AB$31,MATCH(sheet1!A276,LMP!$A$2:$A$31,0),MATCH(B276,LMP!$E$1:$AB$1,0))</f>
        <v>26.1</v>
      </c>
    </row>
    <row r="277" spans="1:7">
      <c r="A277" s="17">
        <f t="shared" si="7"/>
        <v>40705</v>
      </c>
      <c r="B277" s="1" t="str">
        <f t="shared" si="8"/>
        <v>HE20</v>
      </c>
      <c r="C277" s="1">
        <f>VLOOKUP(A277&amp;B277,Weather!$C$8:$G$247,2,1)</f>
        <v>59</v>
      </c>
      <c r="D277" s="1">
        <f>VLOOKUP(A277&amp;B277,Weather!$C$8:$G$247,3,1)</f>
        <v>67</v>
      </c>
      <c r="E277" s="18">
        <f>SupportData!$F$16*((SupportData!$F$17+(C277-32)*5/9)^2)*(SupportData!$F$18-D277/100)*SupportData!$F$10*2.6417205235815E-07/1000000</f>
        <v>0</v>
      </c>
      <c r="F277" s="18">
        <f>INDEX(Weather!$J$8:$AG$37,MATCH(A277,Weather!$I$8:$I$37,0),MATCH(B277,Weather!$J$7:$AG$7,0))*SupportData!$F$9/231000000</f>
        <v>0</v>
      </c>
      <c r="G277" s="1">
        <f>INDEX(LMP!$E$2:$AB$31,MATCH(sheet1!A277,LMP!$A$2:$A$31,0),MATCH(B277,LMP!$E$1:$AB$1,0))</f>
        <v>27.91</v>
      </c>
    </row>
    <row r="278" spans="1:7">
      <c r="A278" s="17">
        <f t="shared" si="7"/>
        <v>40705</v>
      </c>
      <c r="B278" s="1" t="str">
        <f t="shared" si="8"/>
        <v>HE21</v>
      </c>
      <c r="C278" s="1">
        <f>VLOOKUP(A278&amp;B278,Weather!$C$8:$G$247,2,1)</f>
        <v>59</v>
      </c>
      <c r="D278" s="1">
        <f>VLOOKUP(A278&amp;B278,Weather!$C$8:$G$247,3,1)</f>
        <v>67</v>
      </c>
      <c r="E278" s="18">
        <f>SupportData!$F$16*((SupportData!$F$17+(C278-32)*5/9)^2)*(SupportData!$F$18-D278/100)*SupportData!$F$10*2.6417205235815E-07/1000000</f>
        <v>0</v>
      </c>
      <c r="F278" s="18">
        <f>INDEX(Weather!$J$8:$AG$37,MATCH(A278,Weather!$I$8:$I$37,0),MATCH(B278,Weather!$J$7:$AG$7,0))*SupportData!$F$9/231000000</f>
        <v>0</v>
      </c>
      <c r="G278" s="1">
        <f>INDEX(LMP!$E$2:$AB$31,MATCH(sheet1!A278,LMP!$A$2:$A$31,0),MATCH(B278,LMP!$E$1:$AB$1,0))</f>
        <v>28.15</v>
      </c>
    </row>
    <row r="279" spans="1:7">
      <c r="A279" s="17">
        <f t="shared" si="7"/>
        <v>40705</v>
      </c>
      <c r="B279" s="1" t="str">
        <f t="shared" si="8"/>
        <v>HE22</v>
      </c>
      <c r="C279" s="1">
        <f>VLOOKUP(A279&amp;B279,Weather!$C$8:$G$247,2,1)</f>
        <v>56</v>
      </c>
      <c r="D279" s="1">
        <f>VLOOKUP(A279&amp;B279,Weather!$C$8:$G$247,3,1)</f>
        <v>72</v>
      </c>
      <c r="E279" s="18">
        <f>SupportData!$F$16*((SupportData!$F$17+(C279-32)*5/9)^2)*(SupportData!$F$18-D279/100)*SupportData!$F$10*2.6417205235815E-07/1000000</f>
        <v>0</v>
      </c>
      <c r="F279" s="18">
        <f>INDEX(Weather!$J$8:$AG$37,MATCH(A279,Weather!$I$8:$I$37,0),MATCH(B279,Weather!$J$7:$AG$7,0))*SupportData!$F$9/231000000</f>
        <v>0</v>
      </c>
      <c r="G279" s="1">
        <f>INDEX(LMP!$E$2:$AB$31,MATCH(sheet1!A279,LMP!$A$2:$A$31,0),MATCH(B279,LMP!$E$1:$AB$1,0))</f>
        <v>25.9</v>
      </c>
    </row>
    <row r="280" spans="1:7">
      <c r="A280" s="17">
        <f t="shared" si="7"/>
        <v>40705</v>
      </c>
      <c r="B280" s="1" t="str">
        <f t="shared" si="8"/>
        <v>HE23</v>
      </c>
      <c r="C280" s="1">
        <f>VLOOKUP(A280&amp;B280,Weather!$C$8:$G$247,2,1)</f>
        <v>56</v>
      </c>
      <c r="D280" s="1">
        <f>VLOOKUP(A280&amp;B280,Weather!$C$8:$G$247,3,1)</f>
        <v>72</v>
      </c>
      <c r="E280" s="18">
        <f>SupportData!$F$16*((SupportData!$F$17+(C280-32)*5/9)^2)*(SupportData!$F$18-D280/100)*SupportData!$F$10*2.6417205235815E-07/1000000</f>
        <v>0</v>
      </c>
      <c r="F280" s="18">
        <f>INDEX(Weather!$J$8:$AG$37,MATCH(A280,Weather!$I$8:$I$37,0),MATCH(B280,Weather!$J$7:$AG$7,0))*SupportData!$F$9/231000000</f>
        <v>0</v>
      </c>
      <c r="G280" s="1">
        <f>INDEX(LMP!$E$2:$AB$31,MATCH(sheet1!A280,LMP!$A$2:$A$31,0),MATCH(B280,LMP!$E$1:$AB$1,0))</f>
        <v>22.22</v>
      </c>
    </row>
    <row r="281" spans="1:7">
      <c r="A281" s="17">
        <f t="shared" si="7"/>
        <v>40705</v>
      </c>
      <c r="B281" s="1" t="str">
        <f t="shared" si="8"/>
        <v>HE24</v>
      </c>
      <c r="C281" s="1">
        <f>VLOOKUP(A281&amp;B281,Weather!$C$8:$G$247,2,1)</f>
        <v>56</v>
      </c>
      <c r="D281" s="1">
        <f>VLOOKUP(A281&amp;B281,Weather!$C$8:$G$247,3,1)</f>
        <v>72</v>
      </c>
      <c r="E281" s="18">
        <f>SupportData!$F$16*((SupportData!$F$17+(C281-32)*5/9)^2)*(SupportData!$F$18-D281/100)*SupportData!$F$10*2.6417205235815E-07/1000000</f>
        <v>0</v>
      </c>
      <c r="F281" s="18">
        <f>INDEX(Weather!$J$8:$AG$37,MATCH(A281,Weather!$I$8:$I$37,0),MATCH(B281,Weather!$J$7:$AG$7,0))*SupportData!$F$9/231000000</f>
        <v>0</v>
      </c>
      <c r="G281" s="1">
        <f>INDEX(LMP!$E$2:$AB$31,MATCH(sheet1!A281,LMP!$A$2:$A$31,0),MATCH(B281,LMP!$E$1:$AB$1,0))</f>
        <v>19.47</v>
      </c>
    </row>
    <row r="282" spans="1:7">
      <c r="A282" s="17">
        <f t="shared" si="7"/>
        <v>40706</v>
      </c>
      <c r="B282" s="1" t="str">
        <f t="shared" si="8"/>
        <v>HE01</v>
      </c>
      <c r="C282" s="1">
        <f>VLOOKUP(A282&amp;B282,Weather!$C$8:$G$247,2,1)</f>
        <v>53</v>
      </c>
      <c r="D282" s="1">
        <f>VLOOKUP(A282&amp;B282,Weather!$C$8:$G$247,3,1)</f>
        <v>83</v>
      </c>
      <c r="E282" s="18">
        <f>SupportData!$F$16*((SupportData!$F$17+(C282-32)*5/9)^2)*(SupportData!$F$18-D282/100)*SupportData!$F$10*2.6417205235815E-07/1000000</f>
        <v>0</v>
      </c>
      <c r="F282" s="18">
        <f>INDEX(Weather!$J$8:$AG$37,MATCH(A282,Weather!$I$8:$I$37,0),MATCH(B282,Weather!$J$7:$AG$7,0))*SupportData!$F$9/231000000</f>
        <v>0</v>
      </c>
      <c r="G282" s="1">
        <f>INDEX(LMP!$E$2:$AB$31,MATCH(sheet1!A282,LMP!$A$2:$A$31,0),MATCH(B282,LMP!$E$1:$AB$1,0))</f>
        <v>17.29</v>
      </c>
    </row>
    <row r="283" spans="1:7">
      <c r="A283" s="17">
        <f t="shared" si="7"/>
        <v>40706</v>
      </c>
      <c r="B283" s="1" t="str">
        <f t="shared" si="8"/>
        <v>HE02</v>
      </c>
      <c r="C283" s="1">
        <f>VLOOKUP(A283&amp;B283,Weather!$C$8:$G$247,2,1)</f>
        <v>53</v>
      </c>
      <c r="D283" s="1">
        <f>VLOOKUP(A283&amp;B283,Weather!$C$8:$G$247,3,1)</f>
        <v>83</v>
      </c>
      <c r="E283" s="18">
        <f>SupportData!$F$16*((SupportData!$F$17+(C283-32)*5/9)^2)*(SupportData!$F$18-D283/100)*SupportData!$F$10*2.6417205235815E-07/1000000</f>
        <v>0</v>
      </c>
      <c r="F283" s="18">
        <f>INDEX(Weather!$J$8:$AG$37,MATCH(A283,Weather!$I$8:$I$37,0),MATCH(B283,Weather!$J$7:$AG$7,0))*SupportData!$F$9/231000000</f>
        <v>0</v>
      </c>
      <c r="G283" s="1">
        <f>INDEX(LMP!$E$2:$AB$31,MATCH(sheet1!A283,LMP!$A$2:$A$31,0),MATCH(B283,LMP!$E$1:$AB$1,0))</f>
        <v>21.3</v>
      </c>
    </row>
    <row r="284" spans="1:7">
      <c r="A284" s="17">
        <f t="shared" si="7"/>
        <v>40706</v>
      </c>
      <c r="B284" s="1" t="str">
        <f t="shared" si="8"/>
        <v>HE03</v>
      </c>
      <c r="C284" s="1">
        <f>VLOOKUP(A284&amp;B284,Weather!$C$8:$G$247,2,1)</f>
        <v>53</v>
      </c>
      <c r="D284" s="1">
        <f>VLOOKUP(A284&amp;B284,Weather!$C$8:$G$247,3,1)</f>
        <v>83</v>
      </c>
      <c r="E284" s="18">
        <f>SupportData!$F$16*((SupportData!$F$17+(C284-32)*5/9)^2)*(SupportData!$F$18-D284/100)*SupportData!$F$10*2.6417205235815E-07/1000000</f>
        <v>0</v>
      </c>
      <c r="F284" s="18">
        <f>INDEX(Weather!$J$8:$AG$37,MATCH(A284,Weather!$I$8:$I$37,0),MATCH(B284,Weather!$J$7:$AG$7,0))*SupportData!$F$9/231000000</f>
        <v>0</v>
      </c>
      <c r="G284" s="1">
        <f>INDEX(LMP!$E$2:$AB$31,MATCH(sheet1!A284,LMP!$A$2:$A$31,0),MATCH(B284,LMP!$E$1:$AB$1,0))</f>
        <v>18.45</v>
      </c>
    </row>
    <row r="285" spans="1:7">
      <c r="A285" s="17">
        <f t="shared" si="7"/>
        <v>40706</v>
      </c>
      <c r="B285" s="1" t="str">
        <f t="shared" si="8"/>
        <v>HE04</v>
      </c>
      <c r="C285" s="1">
        <f>VLOOKUP(A285&amp;B285,Weather!$C$8:$G$247,2,1)</f>
        <v>51</v>
      </c>
      <c r="D285" s="1">
        <f>VLOOKUP(A285&amp;B285,Weather!$C$8:$G$247,3,1)</f>
        <v>83</v>
      </c>
      <c r="E285" s="18">
        <f>SupportData!$F$16*((SupportData!$F$17+(C285-32)*5/9)^2)*(SupportData!$F$18-D285/100)*SupportData!$F$10*2.6417205235815E-07/1000000</f>
        <v>0</v>
      </c>
      <c r="F285" s="18">
        <f>INDEX(Weather!$J$8:$AG$37,MATCH(A285,Weather!$I$8:$I$37,0),MATCH(B285,Weather!$J$7:$AG$7,0))*SupportData!$F$9/231000000</f>
        <v>0</v>
      </c>
      <c r="G285" s="1">
        <f>INDEX(LMP!$E$2:$AB$31,MATCH(sheet1!A285,LMP!$A$2:$A$31,0),MATCH(B285,LMP!$E$1:$AB$1,0))</f>
        <v>17.13</v>
      </c>
    </row>
    <row r="286" spans="1:7">
      <c r="A286" s="17">
        <f t="shared" si="7"/>
        <v>40706</v>
      </c>
      <c r="B286" s="1" t="str">
        <f t="shared" si="8"/>
        <v>HE05</v>
      </c>
      <c r="C286" s="1">
        <f>VLOOKUP(A286&amp;B286,Weather!$C$8:$G$247,2,1)</f>
        <v>51</v>
      </c>
      <c r="D286" s="1">
        <f>VLOOKUP(A286&amp;B286,Weather!$C$8:$G$247,3,1)</f>
        <v>83</v>
      </c>
      <c r="E286" s="18">
        <f>SupportData!$F$16*((SupportData!$F$17+(C286-32)*5/9)^2)*(SupportData!$F$18-D286/100)*SupportData!$F$10*2.6417205235815E-07/1000000</f>
        <v>0</v>
      </c>
      <c r="F286" s="18">
        <f>INDEX(Weather!$J$8:$AG$37,MATCH(A286,Weather!$I$8:$I$37,0),MATCH(B286,Weather!$J$7:$AG$7,0))*SupportData!$F$9/231000000</f>
        <v>0</v>
      </c>
      <c r="G286" s="1">
        <f>INDEX(LMP!$E$2:$AB$31,MATCH(sheet1!A286,LMP!$A$2:$A$31,0),MATCH(B286,LMP!$E$1:$AB$1,0))</f>
        <v>17</v>
      </c>
    </row>
    <row r="287" spans="1:7">
      <c r="A287" s="17">
        <f t="shared" si="7"/>
        <v>40706</v>
      </c>
      <c r="B287" s="1" t="str">
        <f t="shared" si="8"/>
        <v>HE06</v>
      </c>
      <c r="C287" s="1">
        <f>VLOOKUP(A287&amp;B287,Weather!$C$8:$G$247,2,1)</f>
        <v>51</v>
      </c>
      <c r="D287" s="1">
        <f>VLOOKUP(A287&amp;B287,Weather!$C$8:$G$247,3,1)</f>
        <v>83</v>
      </c>
      <c r="E287" s="18">
        <f>SupportData!$F$16*((SupportData!$F$17+(C287-32)*5/9)^2)*(SupportData!$F$18-D287/100)*SupportData!$F$10*2.6417205235815E-07/1000000</f>
        <v>0</v>
      </c>
      <c r="F287" s="18">
        <f>INDEX(Weather!$J$8:$AG$37,MATCH(A287,Weather!$I$8:$I$37,0),MATCH(B287,Weather!$J$7:$AG$7,0))*SupportData!$F$9/231000000</f>
        <v>0</v>
      </c>
      <c r="G287" s="1">
        <f>INDEX(LMP!$E$2:$AB$31,MATCH(sheet1!A287,LMP!$A$2:$A$31,0),MATCH(B287,LMP!$E$1:$AB$1,0))</f>
        <v>16.32</v>
      </c>
    </row>
    <row r="288" spans="1:7">
      <c r="A288" s="17">
        <f t="shared" si="7"/>
        <v>40706</v>
      </c>
      <c r="B288" s="1" t="str">
        <f t="shared" si="8"/>
        <v>HE07</v>
      </c>
      <c r="C288" s="1">
        <f>VLOOKUP(A288&amp;B288,Weather!$C$8:$G$247,2,1)</f>
        <v>54</v>
      </c>
      <c r="D288" s="1">
        <f>VLOOKUP(A288&amp;B288,Weather!$C$8:$G$247,3,1)</f>
        <v>77</v>
      </c>
      <c r="E288" s="18">
        <f>SupportData!$F$16*((SupportData!$F$17+(C288-32)*5/9)^2)*(SupportData!$F$18-D288/100)*SupportData!$F$10*2.6417205235815E-07/1000000</f>
        <v>0</v>
      </c>
      <c r="F288" s="18">
        <f>INDEX(Weather!$J$8:$AG$37,MATCH(A288,Weather!$I$8:$I$37,0),MATCH(B288,Weather!$J$7:$AG$7,0))*SupportData!$F$9/231000000</f>
        <v>0</v>
      </c>
      <c r="G288" s="1">
        <f>INDEX(LMP!$E$2:$AB$31,MATCH(sheet1!A288,LMP!$A$2:$A$31,0),MATCH(B288,LMP!$E$1:$AB$1,0))</f>
        <v>19.489999999999998</v>
      </c>
    </row>
    <row r="289" spans="1:7">
      <c r="A289" s="17">
        <f t="shared" si="7"/>
        <v>40706</v>
      </c>
      <c r="B289" s="1" t="str">
        <f t="shared" si="8"/>
        <v>HE08</v>
      </c>
      <c r="C289" s="1">
        <f>VLOOKUP(A289&amp;B289,Weather!$C$8:$G$247,2,1)</f>
        <v>54</v>
      </c>
      <c r="D289" s="1">
        <f>VLOOKUP(A289&amp;B289,Weather!$C$8:$G$247,3,1)</f>
        <v>77</v>
      </c>
      <c r="E289" s="18">
        <f>SupportData!$F$16*((SupportData!$F$17+(C289-32)*5/9)^2)*(SupportData!$F$18-D289/100)*SupportData!$F$10*2.6417205235815E-07/1000000</f>
        <v>0</v>
      </c>
      <c r="F289" s="18">
        <f>INDEX(Weather!$J$8:$AG$37,MATCH(A289,Weather!$I$8:$I$37,0),MATCH(B289,Weather!$J$7:$AG$7,0))*SupportData!$F$9/231000000</f>
        <v>0</v>
      </c>
      <c r="G289" s="1">
        <f>INDEX(LMP!$E$2:$AB$31,MATCH(sheet1!A289,LMP!$A$2:$A$31,0),MATCH(B289,LMP!$E$1:$AB$1,0))</f>
        <v>18.53</v>
      </c>
    </row>
    <row r="290" spans="1:7">
      <c r="A290" s="17">
        <f t="shared" si="7"/>
        <v>40706</v>
      </c>
      <c r="B290" s="1" t="str">
        <f t="shared" si="8"/>
        <v>HE09</v>
      </c>
      <c r="C290" s="1">
        <f>VLOOKUP(A290&amp;B290,Weather!$C$8:$G$247,2,1)</f>
        <v>54</v>
      </c>
      <c r="D290" s="1">
        <f>VLOOKUP(A290&amp;B290,Weather!$C$8:$G$247,3,1)</f>
        <v>77</v>
      </c>
      <c r="E290" s="18">
        <f>SupportData!$F$16*((SupportData!$F$17+(C290-32)*5/9)^2)*(SupportData!$F$18-D290/100)*SupportData!$F$10*2.6417205235815E-07/1000000</f>
        <v>0</v>
      </c>
      <c r="F290" s="18">
        <f>INDEX(Weather!$J$8:$AG$37,MATCH(A290,Weather!$I$8:$I$37,0),MATCH(B290,Weather!$J$7:$AG$7,0))*SupportData!$F$9/231000000</f>
        <v>0</v>
      </c>
      <c r="G290" s="1">
        <f>INDEX(LMP!$E$2:$AB$31,MATCH(sheet1!A290,LMP!$A$2:$A$31,0),MATCH(B290,LMP!$E$1:$AB$1,0))</f>
        <v>20.43</v>
      </c>
    </row>
    <row r="291" spans="1:7">
      <c r="A291" s="17">
        <f t="shared" si="7"/>
        <v>40706</v>
      </c>
      <c r="B291" s="1" t="str">
        <f t="shared" si="8"/>
        <v>HE10</v>
      </c>
      <c r="C291" s="1">
        <f>VLOOKUP(A291&amp;B291,Weather!$C$8:$G$247,2,1)</f>
        <v>58</v>
      </c>
      <c r="D291" s="1">
        <f>VLOOKUP(A291&amp;B291,Weather!$C$8:$G$247,3,1)</f>
        <v>65</v>
      </c>
      <c r="E291" s="18">
        <f>SupportData!$F$16*((SupportData!$F$17+(C291-32)*5/9)^2)*(SupportData!$F$18-D291/100)*SupportData!$F$10*2.6417205235815E-07/1000000</f>
        <v>0</v>
      </c>
      <c r="F291" s="18">
        <f>INDEX(Weather!$J$8:$AG$37,MATCH(A291,Weather!$I$8:$I$37,0),MATCH(B291,Weather!$J$7:$AG$7,0))*SupportData!$F$9/231000000</f>
        <v>0</v>
      </c>
      <c r="G291" s="1">
        <f>INDEX(LMP!$E$2:$AB$31,MATCH(sheet1!A291,LMP!$A$2:$A$31,0),MATCH(B291,LMP!$E$1:$AB$1,0))</f>
        <v>22.72</v>
      </c>
    </row>
    <row r="292" spans="1:7">
      <c r="A292" s="17">
        <f t="shared" si="7"/>
        <v>40706</v>
      </c>
      <c r="B292" s="1" t="str">
        <f t="shared" si="8"/>
        <v>HE11</v>
      </c>
      <c r="C292" s="1">
        <f>VLOOKUP(A292&amp;B292,Weather!$C$8:$G$247,2,1)</f>
        <v>58</v>
      </c>
      <c r="D292" s="1">
        <f>VLOOKUP(A292&amp;B292,Weather!$C$8:$G$247,3,1)</f>
        <v>65</v>
      </c>
      <c r="E292" s="18">
        <f>SupportData!$F$16*((SupportData!$F$17+(C292-32)*5/9)^2)*(SupportData!$F$18-D292/100)*SupportData!$F$10*2.6417205235815E-07/1000000</f>
        <v>0</v>
      </c>
      <c r="F292" s="18">
        <f>INDEX(Weather!$J$8:$AG$37,MATCH(A292,Weather!$I$8:$I$37,0),MATCH(B292,Weather!$J$7:$AG$7,0))*SupportData!$F$9/231000000</f>
        <v>0</v>
      </c>
      <c r="G292" s="1">
        <f>INDEX(LMP!$E$2:$AB$31,MATCH(sheet1!A292,LMP!$A$2:$A$31,0),MATCH(B292,LMP!$E$1:$AB$1,0))</f>
        <v>25.28</v>
      </c>
    </row>
    <row r="293" spans="1:7">
      <c r="A293" s="17">
        <f t="shared" si="7"/>
        <v>40706</v>
      </c>
      <c r="B293" s="1" t="str">
        <f t="shared" si="8"/>
        <v>HE12</v>
      </c>
      <c r="C293" s="1">
        <f>VLOOKUP(A293&amp;B293,Weather!$C$8:$G$247,2,1)</f>
        <v>58</v>
      </c>
      <c r="D293" s="1">
        <f>VLOOKUP(A293&amp;B293,Weather!$C$8:$G$247,3,1)</f>
        <v>65</v>
      </c>
      <c r="E293" s="18">
        <f>SupportData!$F$16*((SupportData!$F$17+(C293-32)*5/9)^2)*(SupportData!$F$18-D293/100)*SupportData!$F$10*2.6417205235815E-07/1000000</f>
        <v>0</v>
      </c>
      <c r="F293" s="18">
        <f>INDEX(Weather!$J$8:$AG$37,MATCH(A293,Weather!$I$8:$I$37,0),MATCH(B293,Weather!$J$7:$AG$7,0))*SupportData!$F$9/231000000</f>
        <v>0</v>
      </c>
      <c r="G293" s="1">
        <f>INDEX(LMP!$E$2:$AB$31,MATCH(sheet1!A293,LMP!$A$2:$A$31,0),MATCH(B293,LMP!$E$1:$AB$1,0))</f>
        <v>24.34</v>
      </c>
    </row>
    <row r="294" spans="1:7">
      <c r="A294" s="17">
        <f t="shared" si="7"/>
        <v>40706</v>
      </c>
      <c r="B294" s="1" t="str">
        <f t="shared" si="8"/>
        <v>HE13</v>
      </c>
      <c r="C294" s="1">
        <f>VLOOKUP(A294&amp;B294,Weather!$C$8:$G$247,2,1)</f>
        <v>65</v>
      </c>
      <c r="D294" s="1">
        <f>VLOOKUP(A294&amp;B294,Weather!$C$8:$G$247,3,1)</f>
        <v>49</v>
      </c>
      <c r="E294" s="18">
        <f>SupportData!$F$16*((SupportData!$F$17+(C294-32)*5/9)^2)*(SupportData!$F$18-D294/100)*SupportData!$F$10*2.6417205235815E-07/1000000</f>
        <v>0</v>
      </c>
      <c r="F294" s="18">
        <f>INDEX(Weather!$J$8:$AG$37,MATCH(A294,Weather!$I$8:$I$37,0),MATCH(B294,Weather!$J$7:$AG$7,0))*SupportData!$F$9/231000000</f>
        <v>0</v>
      </c>
      <c r="G294" s="1">
        <f>INDEX(LMP!$E$2:$AB$31,MATCH(sheet1!A294,LMP!$A$2:$A$31,0),MATCH(B294,LMP!$E$1:$AB$1,0))</f>
        <v>24.07</v>
      </c>
    </row>
    <row r="295" spans="1:7">
      <c r="A295" s="17">
        <f t="shared" si="7"/>
        <v>40706</v>
      </c>
      <c r="B295" s="1" t="str">
        <f t="shared" si="8"/>
        <v>HE14</v>
      </c>
      <c r="C295" s="1">
        <f>VLOOKUP(A295&amp;B295,Weather!$C$8:$G$247,2,1)</f>
        <v>65</v>
      </c>
      <c r="D295" s="1">
        <f>VLOOKUP(A295&amp;B295,Weather!$C$8:$G$247,3,1)</f>
        <v>49</v>
      </c>
      <c r="E295" s="18">
        <f>SupportData!$F$16*((SupportData!$F$17+(C295-32)*5/9)^2)*(SupportData!$F$18-D295/100)*SupportData!$F$10*2.6417205235815E-07/1000000</f>
        <v>0</v>
      </c>
      <c r="F295" s="18">
        <f>INDEX(Weather!$J$8:$AG$37,MATCH(A295,Weather!$I$8:$I$37,0),MATCH(B295,Weather!$J$7:$AG$7,0))*SupportData!$F$9/231000000</f>
        <v>0</v>
      </c>
      <c r="G295" s="1">
        <f>INDEX(LMP!$E$2:$AB$31,MATCH(sheet1!A295,LMP!$A$2:$A$31,0),MATCH(B295,LMP!$E$1:$AB$1,0))</f>
        <v>32.020000000000003</v>
      </c>
    </row>
    <row r="296" spans="1:7">
      <c r="A296" s="17">
        <f t="shared" si="7"/>
        <v>40706</v>
      </c>
      <c r="B296" s="1" t="str">
        <f t="shared" si="8"/>
        <v>HE15</v>
      </c>
      <c r="C296" s="1">
        <f>VLOOKUP(A296&amp;B296,Weather!$C$8:$G$247,2,1)</f>
        <v>65</v>
      </c>
      <c r="D296" s="1">
        <f>VLOOKUP(A296&amp;B296,Weather!$C$8:$G$247,3,1)</f>
        <v>49</v>
      </c>
      <c r="E296" s="18">
        <f>SupportData!$F$16*((SupportData!$F$17+(C296-32)*5/9)^2)*(SupportData!$F$18-D296/100)*SupportData!$F$10*2.6417205235815E-07/1000000</f>
        <v>0</v>
      </c>
      <c r="F296" s="18">
        <f>INDEX(Weather!$J$8:$AG$37,MATCH(A296,Weather!$I$8:$I$37,0),MATCH(B296,Weather!$J$7:$AG$7,0))*SupportData!$F$9/231000000</f>
        <v>0</v>
      </c>
      <c r="G296" s="1">
        <f>INDEX(LMP!$E$2:$AB$31,MATCH(sheet1!A296,LMP!$A$2:$A$31,0),MATCH(B296,LMP!$E$1:$AB$1,0))</f>
        <v>34.700000000000003</v>
      </c>
    </row>
    <row r="297" spans="1:7">
      <c r="A297" s="17">
        <f t="shared" si="7"/>
        <v>40706</v>
      </c>
      <c r="B297" s="1" t="str">
        <f t="shared" si="8"/>
        <v>HE16</v>
      </c>
      <c r="C297" s="1">
        <f>VLOOKUP(A297&amp;B297,Weather!$C$8:$G$247,2,1)</f>
        <v>65</v>
      </c>
      <c r="D297" s="1">
        <f>VLOOKUP(A297&amp;B297,Weather!$C$8:$G$247,3,1)</f>
        <v>54</v>
      </c>
      <c r="E297" s="18">
        <f>SupportData!$F$16*((SupportData!$F$17+(C297-32)*5/9)^2)*(SupportData!$F$18-D297/100)*SupportData!$F$10*2.6417205235815E-07/1000000</f>
        <v>0</v>
      </c>
      <c r="F297" s="18">
        <f>INDEX(Weather!$J$8:$AG$37,MATCH(A297,Weather!$I$8:$I$37,0),MATCH(B297,Weather!$J$7:$AG$7,0))*SupportData!$F$9/231000000</f>
        <v>0</v>
      </c>
      <c r="G297" s="1">
        <f>INDEX(LMP!$E$2:$AB$31,MATCH(sheet1!A297,LMP!$A$2:$A$31,0),MATCH(B297,LMP!$E$1:$AB$1,0))</f>
        <v>27.75</v>
      </c>
    </row>
    <row r="298" spans="1:7">
      <c r="A298" s="17">
        <f t="shared" ref="A298:A361" si="9">DATE(YEAR(A274),MONTH(A274),DAY(A274)+1)</f>
        <v>40706</v>
      </c>
      <c r="B298" s="1" t="str">
        <f t="shared" ref="B298:B361" si="10">B274</f>
        <v>HE17</v>
      </c>
      <c r="C298" s="1">
        <f>VLOOKUP(A298&amp;B298,Weather!$C$8:$G$247,2,1)</f>
        <v>65</v>
      </c>
      <c r="D298" s="1">
        <f>VLOOKUP(A298&amp;B298,Weather!$C$8:$G$247,3,1)</f>
        <v>54</v>
      </c>
      <c r="E298" s="18">
        <f>SupportData!$F$16*((SupportData!$F$17+(C298-32)*5/9)^2)*(SupportData!$F$18-D298/100)*SupportData!$F$10*2.6417205235815E-07/1000000</f>
        <v>0</v>
      </c>
      <c r="F298" s="18">
        <f>INDEX(Weather!$J$8:$AG$37,MATCH(A298,Weather!$I$8:$I$37,0),MATCH(B298,Weather!$J$7:$AG$7,0))*SupportData!$F$9/231000000</f>
        <v>0</v>
      </c>
      <c r="G298" s="1">
        <f>INDEX(LMP!$E$2:$AB$31,MATCH(sheet1!A298,LMP!$A$2:$A$31,0),MATCH(B298,LMP!$E$1:$AB$1,0))</f>
        <v>26.77</v>
      </c>
    </row>
    <row r="299" spans="1:7">
      <c r="A299" s="17">
        <f t="shared" si="9"/>
        <v>40706</v>
      </c>
      <c r="B299" s="1" t="str">
        <f t="shared" si="10"/>
        <v>HE18</v>
      </c>
      <c r="C299" s="1">
        <f>VLOOKUP(A299&amp;B299,Weather!$C$8:$G$247,2,1)</f>
        <v>65</v>
      </c>
      <c r="D299" s="1">
        <f>VLOOKUP(A299&amp;B299,Weather!$C$8:$G$247,3,1)</f>
        <v>54</v>
      </c>
      <c r="E299" s="18">
        <f>SupportData!$F$16*((SupportData!$F$17+(C299-32)*5/9)^2)*(SupportData!$F$18-D299/100)*SupportData!$F$10*2.6417205235815E-07/1000000</f>
        <v>0</v>
      </c>
      <c r="F299" s="18">
        <f>INDEX(Weather!$J$8:$AG$37,MATCH(A299,Weather!$I$8:$I$37,0),MATCH(B299,Weather!$J$7:$AG$7,0))*SupportData!$F$9/231000000</f>
        <v>0</v>
      </c>
      <c r="G299" s="1">
        <f>INDEX(LMP!$E$2:$AB$31,MATCH(sheet1!A299,LMP!$A$2:$A$31,0),MATCH(B299,LMP!$E$1:$AB$1,0))</f>
        <v>25.81</v>
      </c>
    </row>
    <row r="300" spans="1:7">
      <c r="A300" s="17">
        <f t="shared" si="9"/>
        <v>40706</v>
      </c>
      <c r="B300" s="1" t="str">
        <f t="shared" si="10"/>
        <v>HE19</v>
      </c>
      <c r="C300" s="1">
        <f>VLOOKUP(A300&amp;B300,Weather!$C$8:$G$247,2,1)</f>
        <v>63</v>
      </c>
      <c r="D300" s="1">
        <f>VLOOKUP(A300&amp;B300,Weather!$C$8:$G$247,3,1)</f>
        <v>56</v>
      </c>
      <c r="E300" s="18">
        <f>SupportData!$F$16*((SupportData!$F$17+(C300-32)*5/9)^2)*(SupportData!$F$18-D300/100)*SupportData!$F$10*2.6417205235815E-07/1000000</f>
        <v>0</v>
      </c>
      <c r="F300" s="18">
        <f>INDEX(Weather!$J$8:$AG$37,MATCH(A300,Weather!$I$8:$I$37,0),MATCH(B300,Weather!$J$7:$AG$7,0))*SupportData!$F$9/231000000</f>
        <v>0</v>
      </c>
      <c r="G300" s="1">
        <f>INDEX(LMP!$E$2:$AB$31,MATCH(sheet1!A300,LMP!$A$2:$A$31,0),MATCH(B300,LMP!$E$1:$AB$1,0))</f>
        <v>25.98</v>
      </c>
    </row>
    <row r="301" spans="1:7">
      <c r="A301" s="17">
        <f t="shared" si="9"/>
        <v>40706</v>
      </c>
      <c r="B301" s="1" t="str">
        <f t="shared" si="10"/>
        <v>HE20</v>
      </c>
      <c r="C301" s="1">
        <f>VLOOKUP(A301&amp;B301,Weather!$C$8:$G$247,2,1)</f>
        <v>63</v>
      </c>
      <c r="D301" s="1">
        <f>VLOOKUP(A301&amp;B301,Weather!$C$8:$G$247,3,1)</f>
        <v>56</v>
      </c>
      <c r="E301" s="18">
        <f>SupportData!$F$16*((SupportData!$F$17+(C301-32)*5/9)^2)*(SupportData!$F$18-D301/100)*SupportData!$F$10*2.6417205235815E-07/1000000</f>
        <v>0</v>
      </c>
      <c r="F301" s="18">
        <f>INDEX(Weather!$J$8:$AG$37,MATCH(A301,Weather!$I$8:$I$37,0),MATCH(B301,Weather!$J$7:$AG$7,0))*SupportData!$F$9/231000000</f>
        <v>0</v>
      </c>
      <c r="G301" s="1">
        <f>INDEX(LMP!$E$2:$AB$31,MATCH(sheet1!A301,LMP!$A$2:$A$31,0),MATCH(B301,LMP!$E$1:$AB$1,0))</f>
        <v>23.49</v>
      </c>
    </row>
    <row r="302" spans="1:7">
      <c r="A302" s="17">
        <f t="shared" si="9"/>
        <v>40706</v>
      </c>
      <c r="B302" s="1" t="str">
        <f t="shared" si="10"/>
        <v>HE21</v>
      </c>
      <c r="C302" s="1">
        <f>VLOOKUP(A302&amp;B302,Weather!$C$8:$G$247,2,1)</f>
        <v>63</v>
      </c>
      <c r="D302" s="1">
        <f>VLOOKUP(A302&amp;B302,Weather!$C$8:$G$247,3,1)</f>
        <v>56</v>
      </c>
      <c r="E302" s="18">
        <f>SupportData!$F$16*((SupportData!$F$17+(C302-32)*5/9)^2)*(SupportData!$F$18-D302/100)*SupportData!$F$10*2.6417205235815E-07/1000000</f>
        <v>0</v>
      </c>
      <c r="F302" s="18">
        <f>INDEX(Weather!$J$8:$AG$37,MATCH(A302,Weather!$I$8:$I$37,0),MATCH(B302,Weather!$J$7:$AG$7,0))*SupportData!$F$9/231000000</f>
        <v>0</v>
      </c>
      <c r="G302" s="1">
        <f>INDEX(LMP!$E$2:$AB$31,MATCH(sheet1!A302,LMP!$A$2:$A$31,0),MATCH(B302,LMP!$E$1:$AB$1,0))</f>
        <v>27.88</v>
      </c>
    </row>
    <row r="303" spans="1:7">
      <c r="A303" s="17">
        <f t="shared" si="9"/>
        <v>40706</v>
      </c>
      <c r="B303" s="1" t="str">
        <f t="shared" si="10"/>
        <v>HE22</v>
      </c>
      <c r="C303" s="1">
        <f>VLOOKUP(A303&amp;B303,Weather!$C$8:$G$247,2,1)</f>
        <v>60</v>
      </c>
      <c r="D303" s="1">
        <f>VLOOKUP(A303&amp;B303,Weather!$C$8:$G$247,3,1)</f>
        <v>58</v>
      </c>
      <c r="E303" s="18">
        <f>SupportData!$F$16*((SupportData!$F$17+(C303-32)*5/9)^2)*(SupportData!$F$18-D303/100)*SupportData!$F$10*2.6417205235815E-07/1000000</f>
        <v>0</v>
      </c>
      <c r="F303" s="18">
        <f>INDEX(Weather!$J$8:$AG$37,MATCH(A303,Weather!$I$8:$I$37,0),MATCH(B303,Weather!$J$7:$AG$7,0))*SupportData!$F$9/231000000</f>
        <v>0</v>
      </c>
      <c r="G303" s="1">
        <f>INDEX(LMP!$E$2:$AB$31,MATCH(sheet1!A303,LMP!$A$2:$A$31,0),MATCH(B303,LMP!$E$1:$AB$1,0))</f>
        <v>22.64</v>
      </c>
    </row>
    <row r="304" spans="1:7">
      <c r="A304" s="17">
        <f t="shared" si="9"/>
        <v>40706</v>
      </c>
      <c r="B304" s="1" t="str">
        <f t="shared" si="10"/>
        <v>HE23</v>
      </c>
      <c r="C304" s="1">
        <f>VLOOKUP(A304&amp;B304,Weather!$C$8:$G$247,2,1)</f>
        <v>60</v>
      </c>
      <c r="D304" s="1">
        <f>VLOOKUP(A304&amp;B304,Weather!$C$8:$G$247,3,1)</f>
        <v>58</v>
      </c>
      <c r="E304" s="18">
        <f>SupportData!$F$16*((SupportData!$F$17+(C304-32)*5/9)^2)*(SupportData!$F$18-D304/100)*SupportData!$F$10*2.6417205235815E-07/1000000</f>
        <v>0</v>
      </c>
      <c r="F304" s="18">
        <f>INDEX(Weather!$J$8:$AG$37,MATCH(A304,Weather!$I$8:$I$37,0),MATCH(B304,Weather!$J$7:$AG$7,0))*SupportData!$F$9/231000000</f>
        <v>0</v>
      </c>
      <c r="G304" s="1">
        <f>INDEX(LMP!$E$2:$AB$31,MATCH(sheet1!A304,LMP!$A$2:$A$31,0),MATCH(B304,LMP!$E$1:$AB$1,0))</f>
        <v>21.3</v>
      </c>
    </row>
    <row r="305" spans="1:7">
      <c r="A305" s="17">
        <f t="shared" si="9"/>
        <v>40706</v>
      </c>
      <c r="B305" s="1" t="str">
        <f t="shared" si="10"/>
        <v>HE24</v>
      </c>
      <c r="C305" s="1">
        <f>VLOOKUP(A305&amp;B305,Weather!$C$8:$G$247,2,1)</f>
        <v>60</v>
      </c>
      <c r="D305" s="1">
        <f>VLOOKUP(A305&amp;B305,Weather!$C$8:$G$247,3,1)</f>
        <v>58</v>
      </c>
      <c r="E305" s="18">
        <f>SupportData!$F$16*((SupportData!$F$17+(C305-32)*5/9)^2)*(SupportData!$F$18-D305/100)*SupportData!$F$10*2.6417205235815E-07/1000000</f>
        <v>0</v>
      </c>
      <c r="F305" s="18">
        <f>INDEX(Weather!$J$8:$AG$37,MATCH(A305,Weather!$I$8:$I$37,0),MATCH(B305,Weather!$J$7:$AG$7,0))*SupportData!$F$9/231000000</f>
        <v>0</v>
      </c>
      <c r="G305" s="1">
        <f>INDEX(LMP!$E$2:$AB$31,MATCH(sheet1!A305,LMP!$A$2:$A$31,0),MATCH(B305,LMP!$E$1:$AB$1,0))</f>
        <v>16.75</v>
      </c>
    </row>
    <row r="306" spans="1:7">
      <c r="A306" s="17">
        <f t="shared" si="9"/>
        <v>40707</v>
      </c>
      <c r="B306" s="1" t="str">
        <f t="shared" si="10"/>
        <v>HE01</v>
      </c>
      <c r="C306" s="1">
        <f>VLOOKUP(A306&amp;B306,Weather!$C$8:$G$247,2,1)</f>
        <v>52</v>
      </c>
      <c r="D306" s="1">
        <f>VLOOKUP(A306&amp;B306,Weather!$C$8:$G$247,3,1)</f>
        <v>80</v>
      </c>
      <c r="E306" s="18">
        <f>SupportData!$F$16*((SupportData!$F$17+(C306-32)*5/9)^2)*(SupportData!$F$18-D306/100)*SupportData!$F$10*2.6417205235815E-07/1000000</f>
        <v>0</v>
      </c>
      <c r="F306" s="18">
        <f>INDEX(Weather!$J$8:$AG$37,MATCH(A306,Weather!$I$8:$I$37,0),MATCH(B306,Weather!$J$7:$AG$7,0))*SupportData!$F$9/231000000</f>
        <v>0</v>
      </c>
      <c r="G306" s="1">
        <f>INDEX(LMP!$E$2:$AB$31,MATCH(sheet1!A306,LMP!$A$2:$A$31,0),MATCH(B306,LMP!$E$1:$AB$1,0))</f>
        <v>21.37</v>
      </c>
    </row>
    <row r="307" spans="1:7">
      <c r="A307" s="17">
        <f t="shared" si="9"/>
        <v>40707</v>
      </c>
      <c r="B307" s="1" t="str">
        <f t="shared" si="10"/>
        <v>HE02</v>
      </c>
      <c r="C307" s="1">
        <f>VLOOKUP(A307&amp;B307,Weather!$C$8:$G$247,2,1)</f>
        <v>52</v>
      </c>
      <c r="D307" s="1">
        <f>VLOOKUP(A307&amp;B307,Weather!$C$8:$G$247,3,1)</f>
        <v>80</v>
      </c>
      <c r="E307" s="18">
        <f>SupportData!$F$16*((SupportData!$F$17+(C307-32)*5/9)^2)*(SupportData!$F$18-D307/100)*SupportData!$F$10*2.6417205235815E-07/1000000</f>
        <v>0</v>
      </c>
      <c r="F307" s="18">
        <f>INDEX(Weather!$J$8:$AG$37,MATCH(A307,Weather!$I$8:$I$37,0),MATCH(B307,Weather!$J$7:$AG$7,0))*SupportData!$F$9/231000000</f>
        <v>0</v>
      </c>
      <c r="G307" s="1">
        <f>INDEX(LMP!$E$2:$AB$31,MATCH(sheet1!A307,LMP!$A$2:$A$31,0),MATCH(B307,LMP!$E$1:$AB$1,0))</f>
        <v>14.68</v>
      </c>
    </row>
    <row r="308" spans="1:7">
      <c r="A308" s="17">
        <f t="shared" si="9"/>
        <v>40707</v>
      </c>
      <c r="B308" s="1" t="str">
        <f t="shared" si="10"/>
        <v>HE03</v>
      </c>
      <c r="C308" s="1">
        <f>VLOOKUP(A308&amp;B308,Weather!$C$8:$G$247,2,1)</f>
        <v>52</v>
      </c>
      <c r="D308" s="1">
        <f>VLOOKUP(A308&amp;B308,Weather!$C$8:$G$247,3,1)</f>
        <v>80</v>
      </c>
      <c r="E308" s="18">
        <f>SupportData!$F$16*((SupportData!$F$17+(C308-32)*5/9)^2)*(SupportData!$F$18-D308/100)*SupportData!$F$10*2.6417205235815E-07/1000000</f>
        <v>0</v>
      </c>
      <c r="F308" s="18">
        <f>INDEX(Weather!$J$8:$AG$37,MATCH(A308,Weather!$I$8:$I$37,0),MATCH(B308,Weather!$J$7:$AG$7,0))*SupportData!$F$9/231000000</f>
        <v>0</v>
      </c>
      <c r="G308" s="1">
        <f>INDEX(LMP!$E$2:$AB$31,MATCH(sheet1!A308,LMP!$A$2:$A$31,0),MATCH(B308,LMP!$E$1:$AB$1,0))</f>
        <v>5.43</v>
      </c>
    </row>
    <row r="309" spans="1:7">
      <c r="A309" s="17">
        <f t="shared" si="9"/>
        <v>40707</v>
      </c>
      <c r="B309" s="1" t="str">
        <f t="shared" si="10"/>
        <v>HE04</v>
      </c>
      <c r="C309" s="1">
        <f>VLOOKUP(A309&amp;B309,Weather!$C$8:$G$247,2,1)</f>
        <v>51</v>
      </c>
      <c r="D309" s="1">
        <f>VLOOKUP(A309&amp;B309,Weather!$C$8:$G$247,3,1)</f>
        <v>77</v>
      </c>
      <c r="E309" s="18">
        <f>SupportData!$F$16*((SupportData!$F$17+(C309-32)*5/9)^2)*(SupportData!$F$18-D309/100)*SupportData!$F$10*2.6417205235815E-07/1000000</f>
        <v>0</v>
      </c>
      <c r="F309" s="18">
        <f>INDEX(Weather!$J$8:$AG$37,MATCH(A309,Weather!$I$8:$I$37,0),MATCH(B309,Weather!$J$7:$AG$7,0))*SupportData!$F$9/231000000</f>
        <v>0</v>
      </c>
      <c r="G309" s="1">
        <f>INDEX(LMP!$E$2:$AB$31,MATCH(sheet1!A309,LMP!$A$2:$A$31,0),MATCH(B309,LMP!$E$1:$AB$1,0))</f>
        <v>1.41</v>
      </c>
    </row>
    <row r="310" spans="1:7">
      <c r="A310" s="17">
        <f t="shared" si="9"/>
        <v>40707</v>
      </c>
      <c r="B310" s="1" t="str">
        <f t="shared" si="10"/>
        <v>HE05</v>
      </c>
      <c r="C310" s="1">
        <f>VLOOKUP(A310&amp;B310,Weather!$C$8:$G$247,2,1)</f>
        <v>51</v>
      </c>
      <c r="D310" s="1">
        <f>VLOOKUP(A310&amp;B310,Weather!$C$8:$G$247,3,1)</f>
        <v>77</v>
      </c>
      <c r="E310" s="18">
        <f>SupportData!$F$16*((SupportData!$F$17+(C310-32)*5/9)^2)*(SupportData!$F$18-D310/100)*SupportData!$F$10*2.6417205235815E-07/1000000</f>
        <v>0</v>
      </c>
      <c r="F310" s="18">
        <f>INDEX(Weather!$J$8:$AG$37,MATCH(A310,Weather!$I$8:$I$37,0),MATCH(B310,Weather!$J$7:$AG$7,0))*SupportData!$F$9/231000000</f>
        <v>0</v>
      </c>
      <c r="G310" s="1">
        <f>INDEX(LMP!$E$2:$AB$31,MATCH(sheet1!A310,LMP!$A$2:$A$31,0),MATCH(B310,LMP!$E$1:$AB$1,0))</f>
        <v>17.559999999999999</v>
      </c>
    </row>
    <row r="311" spans="1:7">
      <c r="A311" s="17">
        <f t="shared" si="9"/>
        <v>40707</v>
      </c>
      <c r="B311" s="1" t="str">
        <f t="shared" si="10"/>
        <v>HE06</v>
      </c>
      <c r="C311" s="1">
        <f>VLOOKUP(A311&amp;B311,Weather!$C$8:$G$247,2,1)</f>
        <v>51</v>
      </c>
      <c r="D311" s="1">
        <f>VLOOKUP(A311&amp;B311,Weather!$C$8:$G$247,3,1)</f>
        <v>77</v>
      </c>
      <c r="E311" s="18">
        <f>SupportData!$F$16*((SupportData!$F$17+(C311-32)*5/9)^2)*(SupportData!$F$18-D311/100)*SupportData!$F$10*2.6417205235815E-07/1000000</f>
        <v>0</v>
      </c>
      <c r="F311" s="18">
        <f>INDEX(Weather!$J$8:$AG$37,MATCH(A311,Weather!$I$8:$I$37,0),MATCH(B311,Weather!$J$7:$AG$7,0))*SupportData!$F$9/231000000</f>
        <v>0</v>
      </c>
      <c r="G311" s="1">
        <f>INDEX(LMP!$E$2:$AB$31,MATCH(sheet1!A311,LMP!$A$2:$A$31,0),MATCH(B311,LMP!$E$1:$AB$1,0))</f>
        <v>13.88</v>
      </c>
    </row>
    <row r="312" spans="1:7">
      <c r="A312" s="17">
        <f t="shared" si="9"/>
        <v>40707</v>
      </c>
      <c r="B312" s="1" t="str">
        <f t="shared" si="10"/>
        <v>HE07</v>
      </c>
      <c r="C312" s="1">
        <f>VLOOKUP(A312&amp;B312,Weather!$C$8:$G$247,2,1)</f>
        <v>57</v>
      </c>
      <c r="D312" s="1">
        <f>VLOOKUP(A312&amp;B312,Weather!$C$8:$G$247,3,1)</f>
        <v>64</v>
      </c>
      <c r="E312" s="18">
        <f>SupportData!$F$16*((SupportData!$F$17+(C312-32)*5/9)^2)*(SupportData!$F$18-D312/100)*SupportData!$F$10*2.6417205235815E-07/1000000</f>
        <v>0</v>
      </c>
      <c r="F312" s="18">
        <f>INDEX(Weather!$J$8:$AG$37,MATCH(A312,Weather!$I$8:$I$37,0),MATCH(B312,Weather!$J$7:$AG$7,0))*SupportData!$F$9/231000000</f>
        <v>0</v>
      </c>
      <c r="G312" s="1">
        <f>INDEX(LMP!$E$2:$AB$31,MATCH(sheet1!A312,LMP!$A$2:$A$31,0),MATCH(B312,LMP!$E$1:$AB$1,0))</f>
        <v>23</v>
      </c>
    </row>
    <row r="313" spans="1:7">
      <c r="A313" s="17">
        <f t="shared" si="9"/>
        <v>40707</v>
      </c>
      <c r="B313" s="1" t="str">
        <f t="shared" si="10"/>
        <v>HE08</v>
      </c>
      <c r="C313" s="1">
        <f>VLOOKUP(A313&amp;B313,Weather!$C$8:$G$247,2,1)</f>
        <v>57</v>
      </c>
      <c r="D313" s="1">
        <f>VLOOKUP(A313&amp;B313,Weather!$C$8:$G$247,3,1)</f>
        <v>64</v>
      </c>
      <c r="E313" s="18">
        <f>SupportData!$F$16*((SupportData!$F$17+(C313-32)*5/9)^2)*(SupportData!$F$18-D313/100)*SupportData!$F$10*2.6417205235815E-07/1000000</f>
        <v>0</v>
      </c>
      <c r="F313" s="18">
        <f>INDEX(Weather!$J$8:$AG$37,MATCH(A313,Weather!$I$8:$I$37,0),MATCH(B313,Weather!$J$7:$AG$7,0))*SupportData!$F$9/231000000</f>
        <v>0</v>
      </c>
      <c r="G313" s="1">
        <f>INDEX(LMP!$E$2:$AB$31,MATCH(sheet1!A313,LMP!$A$2:$A$31,0),MATCH(B313,LMP!$E$1:$AB$1,0))</f>
        <v>24.46</v>
      </c>
    </row>
    <row r="314" spans="1:7">
      <c r="A314" s="17">
        <f t="shared" si="9"/>
        <v>40707</v>
      </c>
      <c r="B314" s="1" t="str">
        <f t="shared" si="10"/>
        <v>HE09</v>
      </c>
      <c r="C314" s="1">
        <f>VLOOKUP(A314&amp;B314,Weather!$C$8:$G$247,2,1)</f>
        <v>57</v>
      </c>
      <c r="D314" s="1">
        <f>VLOOKUP(A314&amp;B314,Weather!$C$8:$G$247,3,1)</f>
        <v>64</v>
      </c>
      <c r="E314" s="18">
        <f>SupportData!$F$16*((SupportData!$F$17+(C314-32)*5/9)^2)*(SupportData!$F$18-D314/100)*SupportData!$F$10*2.6417205235815E-07/1000000</f>
        <v>0</v>
      </c>
      <c r="F314" s="18">
        <f>INDEX(Weather!$J$8:$AG$37,MATCH(A314,Weather!$I$8:$I$37,0),MATCH(B314,Weather!$J$7:$AG$7,0))*SupportData!$F$9/231000000</f>
        <v>0</v>
      </c>
      <c r="G314" s="1">
        <f>INDEX(LMP!$E$2:$AB$31,MATCH(sheet1!A314,LMP!$A$2:$A$31,0),MATCH(B314,LMP!$E$1:$AB$1,0))</f>
        <v>27.54</v>
      </c>
    </row>
    <row r="315" spans="1:7">
      <c r="A315" s="17">
        <f t="shared" si="9"/>
        <v>40707</v>
      </c>
      <c r="B315" s="1" t="str">
        <f t="shared" si="10"/>
        <v>HE10</v>
      </c>
      <c r="C315" s="1">
        <f>VLOOKUP(A315&amp;B315,Weather!$C$8:$G$247,2,1)</f>
        <v>71</v>
      </c>
      <c r="D315" s="1">
        <f>VLOOKUP(A315&amp;B315,Weather!$C$8:$G$247,3,1)</f>
        <v>38</v>
      </c>
      <c r="E315" s="18">
        <f>SupportData!$F$16*((SupportData!$F$17+(C315-32)*5/9)^2)*(SupportData!$F$18-D315/100)*SupportData!$F$10*2.6417205235815E-07/1000000</f>
        <v>0</v>
      </c>
      <c r="F315" s="18">
        <f>INDEX(Weather!$J$8:$AG$37,MATCH(A315,Weather!$I$8:$I$37,0),MATCH(B315,Weather!$J$7:$AG$7,0))*SupportData!$F$9/231000000</f>
        <v>0</v>
      </c>
      <c r="G315" s="1">
        <f>INDEX(LMP!$E$2:$AB$31,MATCH(sheet1!A315,LMP!$A$2:$A$31,0),MATCH(B315,LMP!$E$1:$AB$1,0))</f>
        <v>28.19</v>
      </c>
    </row>
    <row r="316" spans="1:7">
      <c r="A316" s="17">
        <f t="shared" si="9"/>
        <v>40707</v>
      </c>
      <c r="B316" s="1" t="str">
        <f t="shared" si="10"/>
        <v>HE11</v>
      </c>
      <c r="C316" s="1">
        <f>VLOOKUP(A316&amp;B316,Weather!$C$8:$G$247,2,1)</f>
        <v>71</v>
      </c>
      <c r="D316" s="1">
        <f>VLOOKUP(A316&amp;B316,Weather!$C$8:$G$247,3,1)</f>
        <v>38</v>
      </c>
      <c r="E316" s="18">
        <f>SupportData!$F$16*((SupportData!$F$17+(C316-32)*5/9)^2)*(SupportData!$F$18-D316/100)*SupportData!$F$10*2.6417205235815E-07/1000000</f>
        <v>0</v>
      </c>
      <c r="F316" s="18">
        <f>INDEX(Weather!$J$8:$AG$37,MATCH(A316,Weather!$I$8:$I$37,0),MATCH(B316,Weather!$J$7:$AG$7,0))*SupportData!$F$9/231000000</f>
        <v>0</v>
      </c>
      <c r="G316" s="1">
        <f>INDEX(LMP!$E$2:$AB$31,MATCH(sheet1!A316,LMP!$A$2:$A$31,0),MATCH(B316,LMP!$E$1:$AB$1,0))</f>
        <v>30.6</v>
      </c>
    </row>
    <row r="317" spans="1:7">
      <c r="A317" s="17">
        <f t="shared" si="9"/>
        <v>40707</v>
      </c>
      <c r="B317" s="1" t="str">
        <f t="shared" si="10"/>
        <v>HE12</v>
      </c>
      <c r="C317" s="1">
        <f>VLOOKUP(A317&amp;B317,Weather!$C$8:$G$247,2,1)</f>
        <v>71</v>
      </c>
      <c r="D317" s="1">
        <f>VLOOKUP(A317&amp;B317,Weather!$C$8:$G$247,3,1)</f>
        <v>38</v>
      </c>
      <c r="E317" s="18">
        <f>SupportData!$F$16*((SupportData!$F$17+(C317-32)*5/9)^2)*(SupportData!$F$18-D317/100)*SupportData!$F$10*2.6417205235815E-07/1000000</f>
        <v>0</v>
      </c>
      <c r="F317" s="18">
        <f>INDEX(Weather!$J$8:$AG$37,MATCH(A317,Weather!$I$8:$I$37,0),MATCH(B317,Weather!$J$7:$AG$7,0))*SupportData!$F$9/231000000</f>
        <v>0</v>
      </c>
      <c r="G317" s="1">
        <f>INDEX(LMP!$E$2:$AB$31,MATCH(sheet1!A317,LMP!$A$2:$A$31,0),MATCH(B317,LMP!$E$1:$AB$1,0))</f>
        <v>32.840000000000003</v>
      </c>
    </row>
    <row r="318" spans="1:7">
      <c r="A318" s="17">
        <f t="shared" si="9"/>
        <v>40707</v>
      </c>
      <c r="B318" s="1" t="str">
        <f t="shared" si="10"/>
        <v>HE13</v>
      </c>
      <c r="C318" s="1">
        <f>VLOOKUP(A318&amp;B318,Weather!$C$8:$G$247,2,1)</f>
        <v>71</v>
      </c>
      <c r="D318" s="1">
        <f>VLOOKUP(A318&amp;B318,Weather!$C$8:$G$247,3,1)</f>
        <v>46</v>
      </c>
      <c r="E318" s="18">
        <f>SupportData!$F$16*((SupportData!$F$17+(C318-32)*5/9)^2)*(SupportData!$F$18-D318/100)*SupportData!$F$10*2.6417205235815E-07/1000000</f>
        <v>0</v>
      </c>
      <c r="F318" s="18">
        <f>INDEX(Weather!$J$8:$AG$37,MATCH(A318,Weather!$I$8:$I$37,0),MATCH(B318,Weather!$J$7:$AG$7,0))*SupportData!$F$9/231000000</f>
        <v>0</v>
      </c>
      <c r="G318" s="1">
        <f>INDEX(LMP!$E$2:$AB$31,MATCH(sheet1!A318,LMP!$A$2:$A$31,0),MATCH(B318,LMP!$E$1:$AB$1,0))</f>
        <v>30.33</v>
      </c>
    </row>
    <row r="319" spans="1:7">
      <c r="A319" s="17">
        <f t="shared" si="9"/>
        <v>40707</v>
      </c>
      <c r="B319" s="1" t="str">
        <f t="shared" si="10"/>
        <v>HE14</v>
      </c>
      <c r="C319" s="1">
        <f>VLOOKUP(A319&amp;B319,Weather!$C$8:$G$247,2,1)</f>
        <v>71</v>
      </c>
      <c r="D319" s="1">
        <f>VLOOKUP(A319&amp;B319,Weather!$C$8:$G$247,3,1)</f>
        <v>46</v>
      </c>
      <c r="E319" s="18">
        <f>SupportData!$F$16*((SupportData!$F$17+(C319-32)*5/9)^2)*(SupportData!$F$18-D319/100)*SupportData!$F$10*2.6417205235815E-07/1000000</f>
        <v>0</v>
      </c>
      <c r="F319" s="18">
        <f>INDEX(Weather!$J$8:$AG$37,MATCH(A319,Weather!$I$8:$I$37,0),MATCH(B319,Weather!$J$7:$AG$7,0))*SupportData!$F$9/231000000</f>
        <v>0</v>
      </c>
      <c r="G319" s="1">
        <f>INDEX(LMP!$E$2:$AB$31,MATCH(sheet1!A319,LMP!$A$2:$A$31,0),MATCH(B319,LMP!$E$1:$AB$1,0))</f>
        <v>29.72</v>
      </c>
    </row>
    <row r="320" spans="1:7">
      <c r="A320" s="17">
        <f t="shared" si="9"/>
        <v>40707</v>
      </c>
      <c r="B320" s="1" t="str">
        <f t="shared" si="10"/>
        <v>HE15</v>
      </c>
      <c r="C320" s="1">
        <f>VLOOKUP(A320&amp;B320,Weather!$C$8:$G$247,2,1)</f>
        <v>71</v>
      </c>
      <c r="D320" s="1">
        <f>VLOOKUP(A320&amp;B320,Weather!$C$8:$G$247,3,1)</f>
        <v>46</v>
      </c>
      <c r="E320" s="18">
        <f>SupportData!$F$16*((SupportData!$F$17+(C320-32)*5/9)^2)*(SupportData!$F$18-D320/100)*SupportData!$F$10*2.6417205235815E-07/1000000</f>
        <v>0</v>
      </c>
      <c r="F320" s="18">
        <f>INDEX(Weather!$J$8:$AG$37,MATCH(A320,Weather!$I$8:$I$37,0),MATCH(B320,Weather!$J$7:$AG$7,0))*SupportData!$F$9/231000000</f>
        <v>0</v>
      </c>
      <c r="G320" s="1">
        <f>INDEX(LMP!$E$2:$AB$31,MATCH(sheet1!A320,LMP!$A$2:$A$31,0),MATCH(B320,LMP!$E$1:$AB$1,0))</f>
        <v>30.34</v>
      </c>
    </row>
    <row r="321" spans="1:7">
      <c r="A321" s="17">
        <f t="shared" si="9"/>
        <v>40707</v>
      </c>
      <c r="B321" s="1" t="str">
        <f t="shared" si="10"/>
        <v>HE16</v>
      </c>
      <c r="C321" s="1">
        <f>VLOOKUP(A321&amp;B321,Weather!$C$8:$G$247,2,1)</f>
        <v>75</v>
      </c>
      <c r="D321" s="1">
        <f>VLOOKUP(A321&amp;B321,Weather!$C$8:$G$247,3,1)</f>
        <v>34</v>
      </c>
      <c r="E321" s="18">
        <f>SupportData!$F$16*((SupportData!$F$17+(C321-32)*5/9)^2)*(SupportData!$F$18-D321/100)*SupportData!$F$10*2.6417205235815E-07/1000000</f>
        <v>0</v>
      </c>
      <c r="F321" s="18">
        <f>INDEX(Weather!$J$8:$AG$37,MATCH(A321,Weather!$I$8:$I$37,0),MATCH(B321,Weather!$J$7:$AG$7,0))*SupportData!$F$9/231000000</f>
        <v>0</v>
      </c>
      <c r="G321" s="1">
        <f>INDEX(LMP!$E$2:$AB$31,MATCH(sheet1!A321,LMP!$A$2:$A$31,0),MATCH(B321,LMP!$E$1:$AB$1,0))</f>
        <v>29.43</v>
      </c>
    </row>
    <row r="322" spans="1:7">
      <c r="A322" s="17">
        <f t="shared" si="9"/>
        <v>40707</v>
      </c>
      <c r="B322" s="1" t="str">
        <f t="shared" si="10"/>
        <v>HE17</v>
      </c>
      <c r="C322" s="1">
        <f>VLOOKUP(A322&amp;B322,Weather!$C$8:$G$247,2,1)</f>
        <v>75</v>
      </c>
      <c r="D322" s="1">
        <f>VLOOKUP(A322&amp;B322,Weather!$C$8:$G$247,3,1)</f>
        <v>34</v>
      </c>
      <c r="E322" s="18">
        <f>SupportData!$F$16*((SupportData!$F$17+(C322-32)*5/9)^2)*(SupportData!$F$18-D322/100)*SupportData!$F$10*2.6417205235815E-07/1000000</f>
        <v>0</v>
      </c>
      <c r="F322" s="18">
        <f>INDEX(Weather!$J$8:$AG$37,MATCH(A322,Weather!$I$8:$I$37,0),MATCH(B322,Weather!$J$7:$AG$7,0))*SupportData!$F$9/231000000</f>
        <v>0</v>
      </c>
      <c r="G322" s="1">
        <f>INDEX(LMP!$E$2:$AB$31,MATCH(sheet1!A322,LMP!$A$2:$A$31,0),MATCH(B322,LMP!$E$1:$AB$1,0))</f>
        <v>26.69</v>
      </c>
    </row>
    <row r="323" spans="1:7">
      <c r="A323" s="17">
        <f t="shared" si="9"/>
        <v>40707</v>
      </c>
      <c r="B323" s="1" t="str">
        <f t="shared" si="10"/>
        <v>HE18</v>
      </c>
      <c r="C323" s="1">
        <f>VLOOKUP(A323&amp;B323,Weather!$C$8:$G$247,2,1)</f>
        <v>75</v>
      </c>
      <c r="D323" s="1">
        <f>VLOOKUP(A323&amp;B323,Weather!$C$8:$G$247,3,1)</f>
        <v>34</v>
      </c>
      <c r="E323" s="18">
        <f>SupportData!$F$16*((SupportData!$F$17+(C323-32)*5/9)^2)*(SupportData!$F$18-D323/100)*SupportData!$F$10*2.6417205235815E-07/1000000</f>
        <v>0</v>
      </c>
      <c r="F323" s="18">
        <f>INDEX(Weather!$J$8:$AG$37,MATCH(A323,Weather!$I$8:$I$37,0),MATCH(B323,Weather!$J$7:$AG$7,0))*SupportData!$F$9/231000000</f>
        <v>0</v>
      </c>
      <c r="G323" s="1">
        <f>INDEX(LMP!$E$2:$AB$31,MATCH(sheet1!A323,LMP!$A$2:$A$31,0),MATCH(B323,LMP!$E$1:$AB$1,0))</f>
        <v>28.08</v>
      </c>
    </row>
    <row r="324" spans="1:7">
      <c r="A324" s="17">
        <f t="shared" si="9"/>
        <v>40707</v>
      </c>
      <c r="B324" s="1" t="str">
        <f t="shared" si="10"/>
        <v>HE19</v>
      </c>
      <c r="C324" s="1">
        <f>VLOOKUP(A324&amp;B324,Weather!$C$8:$G$247,2,1)</f>
        <v>67</v>
      </c>
      <c r="D324" s="1">
        <f>VLOOKUP(A324&amp;B324,Weather!$C$8:$G$247,3,1)</f>
        <v>53</v>
      </c>
      <c r="E324" s="18">
        <f>SupportData!$F$16*((SupportData!$F$17+(C324-32)*5/9)^2)*(SupportData!$F$18-D324/100)*SupportData!$F$10*2.6417205235815E-07/1000000</f>
        <v>0</v>
      </c>
      <c r="F324" s="18">
        <f>INDEX(Weather!$J$8:$AG$37,MATCH(A324,Weather!$I$8:$I$37,0),MATCH(B324,Weather!$J$7:$AG$7,0))*SupportData!$F$9/231000000</f>
        <v>0</v>
      </c>
      <c r="G324" s="1">
        <f>INDEX(LMP!$E$2:$AB$31,MATCH(sheet1!A324,LMP!$A$2:$A$31,0),MATCH(B324,LMP!$E$1:$AB$1,0))</f>
        <v>26.91</v>
      </c>
    </row>
    <row r="325" spans="1:7">
      <c r="A325" s="17">
        <f t="shared" si="9"/>
        <v>40707</v>
      </c>
      <c r="B325" s="1" t="str">
        <f t="shared" si="10"/>
        <v>HE20</v>
      </c>
      <c r="C325" s="1">
        <f>VLOOKUP(A325&amp;B325,Weather!$C$8:$G$247,2,1)</f>
        <v>67</v>
      </c>
      <c r="D325" s="1">
        <f>VLOOKUP(A325&amp;B325,Weather!$C$8:$G$247,3,1)</f>
        <v>53</v>
      </c>
      <c r="E325" s="18">
        <f>SupportData!$F$16*((SupportData!$F$17+(C325-32)*5/9)^2)*(SupportData!$F$18-D325/100)*SupportData!$F$10*2.6417205235815E-07/1000000</f>
        <v>0</v>
      </c>
      <c r="F325" s="18">
        <f>INDEX(Weather!$J$8:$AG$37,MATCH(A325,Weather!$I$8:$I$37,0),MATCH(B325,Weather!$J$7:$AG$7,0))*SupportData!$F$9/231000000</f>
        <v>0</v>
      </c>
      <c r="G325" s="1">
        <f>INDEX(LMP!$E$2:$AB$31,MATCH(sheet1!A325,LMP!$A$2:$A$31,0),MATCH(B325,LMP!$E$1:$AB$1,0))</f>
        <v>26.02</v>
      </c>
    </row>
    <row r="326" spans="1:7">
      <c r="A326" s="17">
        <f t="shared" si="9"/>
        <v>40707</v>
      </c>
      <c r="B326" s="1" t="str">
        <f t="shared" si="10"/>
        <v>HE21</v>
      </c>
      <c r="C326" s="1">
        <f>VLOOKUP(A326&amp;B326,Weather!$C$8:$G$247,2,1)</f>
        <v>67</v>
      </c>
      <c r="D326" s="1">
        <f>VLOOKUP(A326&amp;B326,Weather!$C$8:$G$247,3,1)</f>
        <v>53</v>
      </c>
      <c r="E326" s="18">
        <f>SupportData!$F$16*((SupportData!$F$17+(C326-32)*5/9)^2)*(SupportData!$F$18-D326/100)*SupportData!$F$10*2.6417205235815E-07/1000000</f>
        <v>0</v>
      </c>
      <c r="F326" s="18">
        <f>INDEX(Weather!$J$8:$AG$37,MATCH(A326,Weather!$I$8:$I$37,0),MATCH(B326,Weather!$J$7:$AG$7,0))*SupportData!$F$9/231000000</f>
        <v>0</v>
      </c>
      <c r="G326" s="1">
        <f>INDEX(LMP!$E$2:$AB$31,MATCH(sheet1!A326,LMP!$A$2:$A$31,0),MATCH(B326,LMP!$E$1:$AB$1,0))</f>
        <v>25.96</v>
      </c>
    </row>
    <row r="327" spans="1:7">
      <c r="A327" s="17">
        <f t="shared" si="9"/>
        <v>40707</v>
      </c>
      <c r="B327" s="1" t="str">
        <f t="shared" si="10"/>
        <v>HE22</v>
      </c>
      <c r="C327" s="1">
        <f>VLOOKUP(A327&amp;B327,Weather!$C$8:$G$247,2,1)</f>
        <v>54</v>
      </c>
      <c r="D327" s="1">
        <f>VLOOKUP(A327&amp;B327,Weather!$C$8:$G$247,3,1)</f>
        <v>80</v>
      </c>
      <c r="E327" s="18">
        <f>SupportData!$F$16*((SupportData!$F$17+(C327-32)*5/9)^2)*(SupportData!$F$18-D327/100)*SupportData!$F$10*2.6417205235815E-07/1000000</f>
        <v>0</v>
      </c>
      <c r="F327" s="18">
        <f>INDEX(Weather!$J$8:$AG$37,MATCH(A327,Weather!$I$8:$I$37,0),MATCH(B327,Weather!$J$7:$AG$7,0))*SupportData!$F$9/231000000</f>
        <v>0</v>
      </c>
      <c r="G327" s="1">
        <f>INDEX(LMP!$E$2:$AB$31,MATCH(sheet1!A327,LMP!$A$2:$A$31,0),MATCH(B327,LMP!$E$1:$AB$1,0))</f>
        <v>21.55</v>
      </c>
    </row>
    <row r="328" spans="1:7">
      <c r="A328" s="17">
        <f t="shared" si="9"/>
        <v>40707</v>
      </c>
      <c r="B328" s="1" t="str">
        <f t="shared" si="10"/>
        <v>HE23</v>
      </c>
      <c r="C328" s="1">
        <f>VLOOKUP(A328&amp;B328,Weather!$C$8:$G$247,2,1)</f>
        <v>54</v>
      </c>
      <c r="D328" s="1">
        <f>VLOOKUP(A328&amp;B328,Weather!$C$8:$G$247,3,1)</f>
        <v>80</v>
      </c>
      <c r="E328" s="18">
        <f>SupportData!$F$16*((SupportData!$F$17+(C328-32)*5/9)^2)*(SupportData!$F$18-D328/100)*SupportData!$F$10*2.6417205235815E-07/1000000</f>
        <v>0</v>
      </c>
      <c r="F328" s="18">
        <f>INDEX(Weather!$J$8:$AG$37,MATCH(A328,Weather!$I$8:$I$37,0),MATCH(B328,Weather!$J$7:$AG$7,0))*SupportData!$F$9/231000000</f>
        <v>0</v>
      </c>
      <c r="G328" s="1">
        <f>INDEX(LMP!$E$2:$AB$31,MATCH(sheet1!A328,LMP!$A$2:$A$31,0),MATCH(B328,LMP!$E$1:$AB$1,0))</f>
        <v>20.16</v>
      </c>
    </row>
    <row r="329" spans="1:7">
      <c r="A329" s="17">
        <f t="shared" si="9"/>
        <v>40707</v>
      </c>
      <c r="B329" s="1" t="str">
        <f t="shared" si="10"/>
        <v>HE24</v>
      </c>
      <c r="C329" s="1">
        <f>VLOOKUP(A329&amp;B329,Weather!$C$8:$G$247,2,1)</f>
        <v>54</v>
      </c>
      <c r="D329" s="1">
        <f>VLOOKUP(A329&amp;B329,Weather!$C$8:$G$247,3,1)</f>
        <v>80</v>
      </c>
      <c r="E329" s="18">
        <f>SupportData!$F$16*((SupportData!$F$17+(C329-32)*5/9)^2)*(SupportData!$F$18-D329/100)*SupportData!$F$10*2.6417205235815E-07/1000000</f>
        <v>0</v>
      </c>
      <c r="F329" s="18">
        <f>INDEX(Weather!$J$8:$AG$37,MATCH(A329,Weather!$I$8:$I$37,0),MATCH(B329,Weather!$J$7:$AG$7,0))*SupportData!$F$9/231000000</f>
        <v>0</v>
      </c>
      <c r="G329" s="1">
        <f>INDEX(LMP!$E$2:$AB$31,MATCH(sheet1!A329,LMP!$A$2:$A$31,0),MATCH(B329,LMP!$E$1:$AB$1,0))</f>
        <v>18.13</v>
      </c>
    </row>
    <row r="330" spans="1:7">
      <c r="A330" s="17">
        <f t="shared" si="9"/>
        <v>40708</v>
      </c>
      <c r="B330" s="1" t="str">
        <f t="shared" si="10"/>
        <v>HE01</v>
      </c>
      <c r="C330" s="1">
        <f>VLOOKUP(A330&amp;B330,Weather!$C$8:$G$247,2,1)</f>
        <v>60</v>
      </c>
      <c r="D330" s="1">
        <f>VLOOKUP(A330&amp;B330,Weather!$C$8:$G$247,3,1)</f>
        <v>62</v>
      </c>
      <c r="E330" s="18">
        <f>SupportData!$F$16*((SupportData!$F$17+(C330-32)*5/9)^2)*(SupportData!$F$18-D330/100)*SupportData!$F$10*2.6417205235815E-07/1000000</f>
        <v>0</v>
      </c>
      <c r="F330" s="18">
        <f>INDEX(Weather!$J$8:$AG$37,MATCH(A330,Weather!$I$8:$I$37,0),MATCH(B330,Weather!$J$7:$AG$7,0))*SupportData!$F$9/231000000</f>
        <v>0</v>
      </c>
      <c r="G330" s="1">
        <f>INDEX(LMP!$E$2:$AB$31,MATCH(sheet1!A330,LMP!$A$2:$A$31,0),MATCH(B330,LMP!$E$1:$AB$1,0))</f>
        <v>19.829999999999998</v>
      </c>
    </row>
    <row r="331" spans="1:7">
      <c r="A331" s="17">
        <f t="shared" si="9"/>
        <v>40708</v>
      </c>
      <c r="B331" s="1" t="str">
        <f t="shared" si="10"/>
        <v>HE02</v>
      </c>
      <c r="C331" s="1">
        <f>VLOOKUP(A331&amp;B331,Weather!$C$8:$G$247,2,1)</f>
        <v>60</v>
      </c>
      <c r="D331" s="1">
        <f>VLOOKUP(A331&amp;B331,Weather!$C$8:$G$247,3,1)</f>
        <v>62</v>
      </c>
      <c r="E331" s="18">
        <f>SupportData!$F$16*((SupportData!$F$17+(C331-32)*5/9)^2)*(SupportData!$F$18-D331/100)*SupportData!$F$10*2.6417205235815E-07/1000000</f>
        <v>0</v>
      </c>
      <c r="F331" s="18">
        <f>INDEX(Weather!$J$8:$AG$37,MATCH(A331,Weather!$I$8:$I$37,0),MATCH(B331,Weather!$J$7:$AG$7,0))*SupportData!$F$9/231000000</f>
        <v>0</v>
      </c>
      <c r="G331" s="1">
        <f>INDEX(LMP!$E$2:$AB$31,MATCH(sheet1!A331,LMP!$A$2:$A$31,0),MATCH(B331,LMP!$E$1:$AB$1,0))</f>
        <v>15.85</v>
      </c>
    </row>
    <row r="332" spans="1:7">
      <c r="A332" s="17">
        <f t="shared" si="9"/>
        <v>40708</v>
      </c>
      <c r="B332" s="1" t="str">
        <f t="shared" si="10"/>
        <v>HE03</v>
      </c>
      <c r="C332" s="1">
        <f>VLOOKUP(A332&amp;B332,Weather!$C$8:$G$247,2,1)</f>
        <v>60</v>
      </c>
      <c r="D332" s="1">
        <f>VLOOKUP(A332&amp;B332,Weather!$C$8:$G$247,3,1)</f>
        <v>62</v>
      </c>
      <c r="E332" s="18">
        <f>SupportData!$F$16*((SupportData!$F$17+(C332-32)*5/9)^2)*(SupportData!$F$18-D332/100)*SupportData!$F$10*2.6417205235815E-07/1000000</f>
        <v>0</v>
      </c>
      <c r="F332" s="18">
        <f>INDEX(Weather!$J$8:$AG$37,MATCH(A332,Weather!$I$8:$I$37,0),MATCH(B332,Weather!$J$7:$AG$7,0))*SupportData!$F$9/231000000</f>
        <v>0</v>
      </c>
      <c r="G332" s="1">
        <f>INDEX(LMP!$E$2:$AB$31,MATCH(sheet1!A332,LMP!$A$2:$A$31,0),MATCH(B332,LMP!$E$1:$AB$1,0))</f>
        <v>2.2000000000000002</v>
      </c>
    </row>
    <row r="333" spans="1:7">
      <c r="A333" s="17">
        <f t="shared" si="9"/>
        <v>40708</v>
      </c>
      <c r="B333" s="1" t="str">
        <f t="shared" si="10"/>
        <v>HE04</v>
      </c>
      <c r="C333" s="1">
        <f>VLOOKUP(A333&amp;B333,Weather!$C$8:$G$247,2,1)</f>
        <v>54</v>
      </c>
      <c r="D333" s="1">
        <f>VLOOKUP(A333&amp;B333,Weather!$C$8:$G$247,3,1)</f>
        <v>77</v>
      </c>
      <c r="E333" s="18">
        <f>SupportData!$F$16*((SupportData!$F$17+(C333-32)*5/9)^2)*(SupportData!$F$18-D333/100)*SupportData!$F$10*2.6417205235815E-07/1000000</f>
        <v>0</v>
      </c>
      <c r="F333" s="18">
        <f>INDEX(Weather!$J$8:$AG$37,MATCH(A333,Weather!$I$8:$I$37,0),MATCH(B333,Weather!$J$7:$AG$7,0))*SupportData!$F$9/231000000</f>
        <v>0</v>
      </c>
      <c r="G333" s="1">
        <f>INDEX(LMP!$E$2:$AB$31,MATCH(sheet1!A333,LMP!$A$2:$A$31,0),MATCH(B333,LMP!$E$1:$AB$1,0))</f>
        <v>14.94</v>
      </c>
    </row>
    <row r="334" spans="1:7">
      <c r="A334" s="17">
        <f t="shared" si="9"/>
        <v>40708</v>
      </c>
      <c r="B334" s="1" t="str">
        <f t="shared" si="10"/>
        <v>HE05</v>
      </c>
      <c r="C334" s="1">
        <f>VLOOKUP(A334&amp;B334,Weather!$C$8:$G$247,2,1)</f>
        <v>54</v>
      </c>
      <c r="D334" s="1">
        <f>VLOOKUP(A334&amp;B334,Weather!$C$8:$G$247,3,1)</f>
        <v>77</v>
      </c>
      <c r="E334" s="18">
        <f>SupportData!$F$16*((SupportData!$F$17+(C334-32)*5/9)^2)*(SupportData!$F$18-D334/100)*SupportData!$F$10*2.6417205235815E-07/1000000</f>
        <v>0</v>
      </c>
      <c r="F334" s="18">
        <f>INDEX(Weather!$J$8:$AG$37,MATCH(A334,Weather!$I$8:$I$37,0),MATCH(B334,Weather!$J$7:$AG$7,0))*SupportData!$F$9/231000000</f>
        <v>0</v>
      </c>
      <c r="G334" s="1">
        <f>INDEX(LMP!$E$2:$AB$31,MATCH(sheet1!A334,LMP!$A$2:$A$31,0),MATCH(B334,LMP!$E$1:$AB$1,0))</f>
        <v>21.91</v>
      </c>
    </row>
    <row r="335" spans="1:7">
      <c r="A335" s="17">
        <f t="shared" si="9"/>
        <v>40708</v>
      </c>
      <c r="B335" s="1" t="str">
        <f t="shared" si="10"/>
        <v>HE06</v>
      </c>
      <c r="C335" s="1">
        <f>VLOOKUP(A335&amp;B335,Weather!$C$8:$G$247,2,1)</f>
        <v>54</v>
      </c>
      <c r="D335" s="1">
        <f>VLOOKUP(A335&amp;B335,Weather!$C$8:$G$247,3,1)</f>
        <v>77</v>
      </c>
      <c r="E335" s="18">
        <f>SupportData!$F$16*((SupportData!$F$17+(C335-32)*5/9)^2)*(SupportData!$F$18-D335/100)*SupportData!$F$10*2.6417205235815E-07/1000000</f>
        <v>0</v>
      </c>
      <c r="F335" s="18">
        <f>INDEX(Weather!$J$8:$AG$37,MATCH(A335,Weather!$I$8:$I$37,0),MATCH(B335,Weather!$J$7:$AG$7,0))*SupportData!$F$9/231000000</f>
        <v>0</v>
      </c>
      <c r="G335" s="1">
        <f>INDEX(LMP!$E$2:$AB$31,MATCH(sheet1!A335,LMP!$A$2:$A$31,0),MATCH(B335,LMP!$E$1:$AB$1,0))</f>
        <v>14.95</v>
      </c>
    </row>
    <row r="336" spans="1:7">
      <c r="A336" s="17">
        <f t="shared" si="9"/>
        <v>40708</v>
      </c>
      <c r="B336" s="1" t="str">
        <f t="shared" si="10"/>
        <v>HE07</v>
      </c>
      <c r="C336" s="1">
        <f>VLOOKUP(A336&amp;B336,Weather!$C$8:$G$247,2,1)</f>
        <v>60</v>
      </c>
      <c r="D336" s="1">
        <f>VLOOKUP(A336&amp;B336,Weather!$C$8:$G$247,3,1)</f>
        <v>70</v>
      </c>
      <c r="E336" s="18">
        <f>SupportData!$F$16*((SupportData!$F$17+(C336-32)*5/9)^2)*(SupportData!$F$18-D336/100)*SupportData!$F$10*2.6417205235815E-07/1000000</f>
        <v>0</v>
      </c>
      <c r="F336" s="18">
        <f>INDEX(Weather!$J$8:$AG$37,MATCH(A336,Weather!$I$8:$I$37,0),MATCH(B336,Weather!$J$7:$AG$7,0))*SupportData!$F$9/231000000</f>
        <v>0</v>
      </c>
      <c r="G336" s="1">
        <f>INDEX(LMP!$E$2:$AB$31,MATCH(sheet1!A336,LMP!$A$2:$A$31,0),MATCH(B336,LMP!$E$1:$AB$1,0))</f>
        <v>22.72</v>
      </c>
    </row>
    <row r="337" spans="1:7">
      <c r="A337" s="17">
        <f t="shared" si="9"/>
        <v>40708</v>
      </c>
      <c r="B337" s="1" t="str">
        <f t="shared" si="10"/>
        <v>HE08</v>
      </c>
      <c r="C337" s="1">
        <f>VLOOKUP(A337&amp;B337,Weather!$C$8:$G$247,2,1)</f>
        <v>60</v>
      </c>
      <c r="D337" s="1">
        <f>VLOOKUP(A337&amp;B337,Weather!$C$8:$G$247,3,1)</f>
        <v>70</v>
      </c>
      <c r="E337" s="18">
        <f>SupportData!$F$16*((SupportData!$F$17+(C337-32)*5/9)^2)*(SupportData!$F$18-D337/100)*SupportData!$F$10*2.6417205235815E-07/1000000</f>
        <v>0</v>
      </c>
      <c r="F337" s="18">
        <f>INDEX(Weather!$J$8:$AG$37,MATCH(A337,Weather!$I$8:$I$37,0),MATCH(B337,Weather!$J$7:$AG$7,0))*SupportData!$F$9/231000000</f>
        <v>0</v>
      </c>
      <c r="G337" s="1">
        <f>INDEX(LMP!$E$2:$AB$31,MATCH(sheet1!A337,LMP!$A$2:$A$31,0),MATCH(B337,LMP!$E$1:$AB$1,0))</f>
        <v>25.83</v>
      </c>
    </row>
    <row r="338" spans="1:7">
      <c r="A338" s="17">
        <f t="shared" si="9"/>
        <v>40708</v>
      </c>
      <c r="B338" s="1" t="str">
        <f t="shared" si="10"/>
        <v>HE09</v>
      </c>
      <c r="C338" s="1">
        <f>VLOOKUP(A338&amp;B338,Weather!$C$8:$G$247,2,1)</f>
        <v>60</v>
      </c>
      <c r="D338" s="1">
        <f>VLOOKUP(A338&amp;B338,Weather!$C$8:$G$247,3,1)</f>
        <v>70</v>
      </c>
      <c r="E338" s="18">
        <f>SupportData!$F$16*((SupportData!$F$17+(C338-32)*5/9)^2)*(SupportData!$F$18-D338/100)*SupportData!$F$10*2.6417205235815E-07/1000000</f>
        <v>0</v>
      </c>
      <c r="F338" s="18">
        <f>INDEX(Weather!$J$8:$AG$37,MATCH(A338,Weather!$I$8:$I$37,0),MATCH(B338,Weather!$J$7:$AG$7,0))*SupportData!$F$9/231000000</f>
        <v>0</v>
      </c>
      <c r="G338" s="1">
        <f>INDEX(LMP!$E$2:$AB$31,MATCH(sheet1!A338,LMP!$A$2:$A$31,0),MATCH(B338,LMP!$E$1:$AB$1,0))</f>
        <v>26.16</v>
      </c>
    </row>
    <row r="339" spans="1:7">
      <c r="A339" s="17">
        <f t="shared" si="9"/>
        <v>40708</v>
      </c>
      <c r="B339" s="1" t="str">
        <f t="shared" si="10"/>
        <v>HE10</v>
      </c>
      <c r="C339" s="1">
        <f>VLOOKUP(A339&amp;B339,Weather!$C$8:$G$247,2,1)</f>
        <v>70</v>
      </c>
      <c r="D339" s="1">
        <f>VLOOKUP(A339&amp;B339,Weather!$C$8:$G$247,3,1)</f>
        <v>46</v>
      </c>
      <c r="E339" s="18">
        <f>SupportData!$F$16*((SupportData!$F$17+(C339-32)*5/9)^2)*(SupportData!$F$18-D339/100)*SupportData!$F$10*2.6417205235815E-07/1000000</f>
        <v>0</v>
      </c>
      <c r="F339" s="18">
        <f>INDEX(Weather!$J$8:$AG$37,MATCH(A339,Weather!$I$8:$I$37,0),MATCH(B339,Weather!$J$7:$AG$7,0))*SupportData!$F$9/231000000</f>
        <v>0</v>
      </c>
      <c r="G339" s="1">
        <f>INDEX(LMP!$E$2:$AB$31,MATCH(sheet1!A339,LMP!$A$2:$A$31,0),MATCH(B339,LMP!$E$1:$AB$1,0))</f>
        <v>23.42</v>
      </c>
    </row>
    <row r="340" spans="1:7">
      <c r="A340" s="17">
        <f t="shared" si="9"/>
        <v>40708</v>
      </c>
      <c r="B340" s="1" t="str">
        <f t="shared" si="10"/>
        <v>HE11</v>
      </c>
      <c r="C340" s="1">
        <f>VLOOKUP(A340&amp;B340,Weather!$C$8:$G$247,2,1)</f>
        <v>70</v>
      </c>
      <c r="D340" s="1">
        <f>VLOOKUP(A340&amp;B340,Weather!$C$8:$G$247,3,1)</f>
        <v>46</v>
      </c>
      <c r="E340" s="18">
        <f>SupportData!$F$16*((SupportData!$F$17+(C340-32)*5/9)^2)*(SupportData!$F$18-D340/100)*SupportData!$F$10*2.6417205235815E-07/1000000</f>
        <v>0</v>
      </c>
      <c r="F340" s="18">
        <f>INDEX(Weather!$J$8:$AG$37,MATCH(A340,Weather!$I$8:$I$37,0),MATCH(B340,Weather!$J$7:$AG$7,0))*SupportData!$F$9/231000000</f>
        <v>0</v>
      </c>
      <c r="G340" s="1">
        <f>INDEX(LMP!$E$2:$AB$31,MATCH(sheet1!A340,LMP!$A$2:$A$31,0),MATCH(B340,LMP!$E$1:$AB$1,0))</f>
        <v>25.51</v>
      </c>
    </row>
    <row r="341" spans="1:7">
      <c r="A341" s="17">
        <f t="shared" si="9"/>
        <v>40708</v>
      </c>
      <c r="B341" s="1" t="str">
        <f t="shared" si="10"/>
        <v>HE12</v>
      </c>
      <c r="C341" s="1">
        <f>VLOOKUP(A341&amp;B341,Weather!$C$8:$G$247,2,1)</f>
        <v>70</v>
      </c>
      <c r="D341" s="1">
        <f>VLOOKUP(A341&amp;B341,Weather!$C$8:$G$247,3,1)</f>
        <v>46</v>
      </c>
      <c r="E341" s="18">
        <f>SupportData!$F$16*((SupportData!$F$17+(C341-32)*5/9)^2)*(SupportData!$F$18-D341/100)*SupportData!$F$10*2.6417205235815E-07/1000000</f>
        <v>0</v>
      </c>
      <c r="F341" s="18">
        <f>INDEX(Weather!$J$8:$AG$37,MATCH(A341,Weather!$I$8:$I$37,0),MATCH(B341,Weather!$J$7:$AG$7,0))*SupportData!$F$9/231000000</f>
        <v>0</v>
      </c>
      <c r="G341" s="1">
        <f>INDEX(LMP!$E$2:$AB$31,MATCH(sheet1!A341,LMP!$A$2:$A$31,0),MATCH(B341,LMP!$E$1:$AB$1,0))</f>
        <v>24.96</v>
      </c>
    </row>
    <row r="342" spans="1:7">
      <c r="A342" s="17">
        <f t="shared" si="9"/>
        <v>40708</v>
      </c>
      <c r="B342" s="1" t="str">
        <f t="shared" si="10"/>
        <v>HE13</v>
      </c>
      <c r="C342" s="1">
        <f>VLOOKUP(A342&amp;B342,Weather!$C$8:$G$247,2,1)</f>
        <v>77</v>
      </c>
      <c r="D342" s="1">
        <f>VLOOKUP(A342&amp;B342,Weather!$C$8:$G$247,3,1)</f>
        <v>35</v>
      </c>
      <c r="E342" s="18">
        <f>SupportData!$F$16*((SupportData!$F$17+(C342-32)*5/9)^2)*(SupportData!$F$18-D342/100)*SupportData!$F$10*2.6417205235815E-07/1000000</f>
        <v>0</v>
      </c>
      <c r="F342" s="18">
        <f>INDEX(Weather!$J$8:$AG$37,MATCH(A342,Weather!$I$8:$I$37,0),MATCH(B342,Weather!$J$7:$AG$7,0))*SupportData!$F$9/231000000</f>
        <v>0</v>
      </c>
      <c r="G342" s="1">
        <f>INDEX(LMP!$E$2:$AB$31,MATCH(sheet1!A342,LMP!$A$2:$A$31,0),MATCH(B342,LMP!$E$1:$AB$1,0))</f>
        <v>27.18</v>
      </c>
    </row>
    <row r="343" spans="1:7">
      <c r="A343" s="17">
        <f t="shared" si="9"/>
        <v>40708</v>
      </c>
      <c r="B343" s="1" t="str">
        <f t="shared" si="10"/>
        <v>HE14</v>
      </c>
      <c r="C343" s="1">
        <f>VLOOKUP(A343&amp;B343,Weather!$C$8:$G$247,2,1)</f>
        <v>77</v>
      </c>
      <c r="D343" s="1">
        <f>VLOOKUP(A343&amp;B343,Weather!$C$8:$G$247,3,1)</f>
        <v>35</v>
      </c>
      <c r="E343" s="18">
        <f>SupportData!$F$16*((SupportData!$F$17+(C343-32)*5/9)^2)*(SupportData!$F$18-D343/100)*SupportData!$F$10*2.6417205235815E-07/1000000</f>
        <v>0</v>
      </c>
      <c r="F343" s="18">
        <f>INDEX(Weather!$J$8:$AG$37,MATCH(A343,Weather!$I$8:$I$37,0),MATCH(B343,Weather!$J$7:$AG$7,0))*SupportData!$F$9/231000000</f>
        <v>0</v>
      </c>
      <c r="G343" s="1">
        <f>INDEX(LMP!$E$2:$AB$31,MATCH(sheet1!A343,LMP!$A$2:$A$31,0),MATCH(B343,LMP!$E$1:$AB$1,0))</f>
        <v>25.28</v>
      </c>
    </row>
    <row r="344" spans="1:7">
      <c r="A344" s="17">
        <f t="shared" si="9"/>
        <v>40708</v>
      </c>
      <c r="B344" s="1" t="str">
        <f t="shared" si="10"/>
        <v>HE15</v>
      </c>
      <c r="C344" s="1">
        <f>VLOOKUP(A344&amp;B344,Weather!$C$8:$G$247,2,1)</f>
        <v>77</v>
      </c>
      <c r="D344" s="1">
        <f>VLOOKUP(A344&amp;B344,Weather!$C$8:$G$247,3,1)</f>
        <v>35</v>
      </c>
      <c r="E344" s="18">
        <f>SupportData!$F$16*((SupportData!$F$17+(C344-32)*5/9)^2)*(SupportData!$F$18-D344/100)*SupportData!$F$10*2.6417205235815E-07/1000000</f>
        <v>0</v>
      </c>
      <c r="F344" s="18">
        <f>INDEX(Weather!$J$8:$AG$37,MATCH(A344,Weather!$I$8:$I$37,0),MATCH(B344,Weather!$J$7:$AG$7,0))*SupportData!$F$9/231000000</f>
        <v>0</v>
      </c>
      <c r="G344" s="1">
        <f>INDEX(LMP!$E$2:$AB$31,MATCH(sheet1!A344,LMP!$A$2:$A$31,0),MATCH(B344,LMP!$E$1:$AB$1,0))</f>
        <v>29.1</v>
      </c>
    </row>
    <row r="345" spans="1:7">
      <c r="A345" s="17">
        <f t="shared" si="9"/>
        <v>40708</v>
      </c>
      <c r="B345" s="1" t="str">
        <f t="shared" si="10"/>
        <v>HE16</v>
      </c>
      <c r="C345" s="1">
        <f>VLOOKUP(A345&amp;B345,Weather!$C$8:$G$247,2,1)</f>
        <v>81</v>
      </c>
      <c r="D345" s="1">
        <f>VLOOKUP(A345&amp;B345,Weather!$C$8:$G$247,3,1)</f>
        <v>26</v>
      </c>
      <c r="E345" s="18">
        <f>SupportData!$F$16*((SupportData!$F$17+(C345-32)*5/9)^2)*(SupportData!$F$18-D345/100)*SupportData!$F$10*2.6417205235815E-07/1000000</f>
        <v>0</v>
      </c>
      <c r="F345" s="18">
        <f>INDEX(Weather!$J$8:$AG$37,MATCH(A345,Weather!$I$8:$I$37,0),MATCH(B345,Weather!$J$7:$AG$7,0))*SupportData!$F$9/231000000</f>
        <v>0</v>
      </c>
      <c r="G345" s="1">
        <f>INDEX(LMP!$E$2:$AB$31,MATCH(sheet1!A345,LMP!$A$2:$A$31,0),MATCH(B345,LMP!$E$1:$AB$1,0))</f>
        <v>30.75</v>
      </c>
    </row>
    <row r="346" spans="1:7">
      <c r="A346" s="17">
        <f t="shared" si="9"/>
        <v>40708</v>
      </c>
      <c r="B346" s="1" t="str">
        <f t="shared" si="10"/>
        <v>HE17</v>
      </c>
      <c r="C346" s="1">
        <f>VLOOKUP(A346&amp;B346,Weather!$C$8:$G$247,2,1)</f>
        <v>81</v>
      </c>
      <c r="D346" s="1">
        <f>VLOOKUP(A346&amp;B346,Weather!$C$8:$G$247,3,1)</f>
        <v>26</v>
      </c>
      <c r="E346" s="18">
        <f>SupportData!$F$16*((SupportData!$F$17+(C346-32)*5/9)^2)*(SupportData!$F$18-D346/100)*SupportData!$F$10*2.6417205235815E-07/1000000</f>
        <v>0</v>
      </c>
      <c r="F346" s="18">
        <f>INDEX(Weather!$J$8:$AG$37,MATCH(A346,Weather!$I$8:$I$37,0),MATCH(B346,Weather!$J$7:$AG$7,0))*SupportData!$F$9/231000000</f>
        <v>0</v>
      </c>
      <c r="G346" s="1">
        <f>INDEX(LMP!$E$2:$AB$31,MATCH(sheet1!A346,LMP!$A$2:$A$31,0),MATCH(B346,LMP!$E$1:$AB$1,0))</f>
        <v>33.18</v>
      </c>
    </row>
    <row r="347" spans="1:7">
      <c r="A347" s="17">
        <f t="shared" si="9"/>
        <v>40708</v>
      </c>
      <c r="B347" s="1" t="str">
        <f t="shared" si="10"/>
        <v>HE18</v>
      </c>
      <c r="C347" s="1">
        <f>VLOOKUP(A347&amp;B347,Weather!$C$8:$G$247,2,1)</f>
        <v>81</v>
      </c>
      <c r="D347" s="1">
        <f>VLOOKUP(A347&amp;B347,Weather!$C$8:$G$247,3,1)</f>
        <v>26</v>
      </c>
      <c r="E347" s="18">
        <f>SupportData!$F$16*((SupportData!$F$17+(C347-32)*5/9)^2)*(SupportData!$F$18-D347/100)*SupportData!$F$10*2.6417205235815E-07/1000000</f>
        <v>0</v>
      </c>
      <c r="F347" s="18">
        <f>INDEX(Weather!$J$8:$AG$37,MATCH(A347,Weather!$I$8:$I$37,0),MATCH(B347,Weather!$J$7:$AG$7,0))*SupportData!$F$9/231000000</f>
        <v>0</v>
      </c>
      <c r="G347" s="1">
        <f>INDEX(LMP!$E$2:$AB$31,MATCH(sheet1!A347,LMP!$A$2:$A$31,0),MATCH(B347,LMP!$E$1:$AB$1,0))</f>
        <v>26.6</v>
      </c>
    </row>
    <row r="348" spans="1:7">
      <c r="A348" s="17">
        <f t="shared" si="9"/>
        <v>40708</v>
      </c>
      <c r="B348" s="1" t="str">
        <f t="shared" si="10"/>
        <v>HE19</v>
      </c>
      <c r="C348" s="1">
        <f>VLOOKUP(A348&amp;B348,Weather!$C$8:$G$247,2,1)</f>
        <v>76</v>
      </c>
      <c r="D348" s="1">
        <f>VLOOKUP(A348&amp;B348,Weather!$C$8:$G$247,3,1)</f>
        <v>32</v>
      </c>
      <c r="E348" s="18">
        <f>SupportData!$F$16*((SupportData!$F$17+(C348-32)*5/9)^2)*(SupportData!$F$18-D348/100)*SupportData!$F$10*2.6417205235815E-07/1000000</f>
        <v>0</v>
      </c>
      <c r="F348" s="18">
        <f>INDEX(Weather!$J$8:$AG$37,MATCH(A348,Weather!$I$8:$I$37,0),MATCH(B348,Weather!$J$7:$AG$7,0))*SupportData!$F$9/231000000</f>
        <v>0</v>
      </c>
      <c r="G348" s="1">
        <f>INDEX(LMP!$E$2:$AB$31,MATCH(sheet1!A348,LMP!$A$2:$A$31,0),MATCH(B348,LMP!$E$1:$AB$1,0))</f>
        <v>26.63</v>
      </c>
    </row>
    <row r="349" spans="1:7">
      <c r="A349" s="17">
        <f t="shared" si="9"/>
        <v>40708</v>
      </c>
      <c r="B349" s="1" t="str">
        <f t="shared" si="10"/>
        <v>HE20</v>
      </c>
      <c r="C349" s="1">
        <f>VLOOKUP(A349&amp;B349,Weather!$C$8:$G$247,2,1)</f>
        <v>76</v>
      </c>
      <c r="D349" s="1">
        <f>VLOOKUP(A349&amp;B349,Weather!$C$8:$G$247,3,1)</f>
        <v>32</v>
      </c>
      <c r="E349" s="18">
        <f>SupportData!$F$16*((SupportData!$F$17+(C349-32)*5/9)^2)*(SupportData!$F$18-D349/100)*SupportData!$F$10*2.6417205235815E-07/1000000</f>
        <v>0</v>
      </c>
      <c r="F349" s="18">
        <f>INDEX(Weather!$J$8:$AG$37,MATCH(A349,Weather!$I$8:$I$37,0),MATCH(B349,Weather!$J$7:$AG$7,0))*SupportData!$F$9/231000000</f>
        <v>0</v>
      </c>
      <c r="G349" s="1">
        <f>INDEX(LMP!$E$2:$AB$31,MATCH(sheet1!A349,LMP!$A$2:$A$31,0),MATCH(B349,LMP!$E$1:$AB$1,0))</f>
        <v>26.33</v>
      </c>
    </row>
    <row r="350" spans="1:7">
      <c r="A350" s="17">
        <f t="shared" si="9"/>
        <v>40708</v>
      </c>
      <c r="B350" s="1" t="str">
        <f t="shared" si="10"/>
        <v>HE21</v>
      </c>
      <c r="C350" s="1">
        <f>VLOOKUP(A350&amp;B350,Weather!$C$8:$G$247,2,1)</f>
        <v>76</v>
      </c>
      <c r="D350" s="1">
        <f>VLOOKUP(A350&amp;B350,Weather!$C$8:$G$247,3,1)</f>
        <v>32</v>
      </c>
      <c r="E350" s="18">
        <f>SupportData!$F$16*((SupportData!$F$17+(C350-32)*5/9)^2)*(SupportData!$F$18-D350/100)*SupportData!$F$10*2.6417205235815E-07/1000000</f>
        <v>0</v>
      </c>
      <c r="F350" s="18">
        <f>INDEX(Weather!$J$8:$AG$37,MATCH(A350,Weather!$I$8:$I$37,0),MATCH(B350,Weather!$J$7:$AG$7,0))*SupportData!$F$9/231000000</f>
        <v>0</v>
      </c>
      <c r="G350" s="1">
        <f>INDEX(LMP!$E$2:$AB$31,MATCH(sheet1!A350,LMP!$A$2:$A$31,0),MATCH(B350,LMP!$E$1:$AB$1,0))</f>
        <v>28.06</v>
      </c>
    </row>
    <row r="351" spans="1:7">
      <c r="A351" s="17">
        <f t="shared" si="9"/>
        <v>40708</v>
      </c>
      <c r="B351" s="1" t="str">
        <f t="shared" si="10"/>
        <v>HE22</v>
      </c>
      <c r="C351" s="1">
        <f>VLOOKUP(A351&amp;B351,Weather!$C$8:$G$247,2,1)</f>
        <v>66</v>
      </c>
      <c r="D351" s="1">
        <f>VLOOKUP(A351&amp;B351,Weather!$C$8:$G$247,3,1)</f>
        <v>47</v>
      </c>
      <c r="E351" s="18">
        <f>SupportData!$F$16*((SupportData!$F$17+(C351-32)*5/9)^2)*(SupportData!$F$18-D351/100)*SupportData!$F$10*2.6417205235815E-07/1000000</f>
        <v>0</v>
      </c>
      <c r="F351" s="18">
        <f>INDEX(Weather!$J$8:$AG$37,MATCH(A351,Weather!$I$8:$I$37,0),MATCH(B351,Weather!$J$7:$AG$7,0))*SupportData!$F$9/231000000</f>
        <v>0</v>
      </c>
      <c r="G351" s="1">
        <f>INDEX(LMP!$E$2:$AB$31,MATCH(sheet1!A351,LMP!$A$2:$A$31,0),MATCH(B351,LMP!$E$1:$AB$1,0))</f>
        <v>23.46</v>
      </c>
    </row>
    <row r="352" spans="1:7">
      <c r="A352" s="17">
        <f t="shared" si="9"/>
        <v>40708</v>
      </c>
      <c r="B352" s="1" t="str">
        <f t="shared" si="10"/>
        <v>HE23</v>
      </c>
      <c r="C352" s="1">
        <f>VLOOKUP(A352&amp;B352,Weather!$C$8:$G$247,2,1)</f>
        <v>66</v>
      </c>
      <c r="D352" s="1">
        <f>VLOOKUP(A352&amp;B352,Weather!$C$8:$G$247,3,1)</f>
        <v>47</v>
      </c>
      <c r="E352" s="18">
        <f>SupportData!$F$16*((SupportData!$F$17+(C352-32)*5/9)^2)*(SupportData!$F$18-D352/100)*SupportData!$F$10*2.6417205235815E-07/1000000</f>
        <v>0</v>
      </c>
      <c r="F352" s="18">
        <f>INDEX(Weather!$J$8:$AG$37,MATCH(A352,Weather!$I$8:$I$37,0),MATCH(B352,Weather!$J$7:$AG$7,0))*SupportData!$F$9/231000000</f>
        <v>0</v>
      </c>
      <c r="G352" s="1">
        <f>INDEX(LMP!$E$2:$AB$31,MATCH(sheet1!A352,LMP!$A$2:$A$31,0),MATCH(B352,LMP!$E$1:$AB$1,0))</f>
        <v>20.12</v>
      </c>
    </row>
    <row r="353" spans="1:7">
      <c r="A353" s="17">
        <f t="shared" si="9"/>
        <v>40708</v>
      </c>
      <c r="B353" s="1" t="str">
        <f t="shared" si="10"/>
        <v>HE24</v>
      </c>
      <c r="C353" s="1">
        <f>VLOOKUP(A353&amp;B353,Weather!$C$8:$G$247,2,1)</f>
        <v>66</v>
      </c>
      <c r="D353" s="1">
        <f>VLOOKUP(A353&amp;B353,Weather!$C$8:$G$247,3,1)</f>
        <v>47</v>
      </c>
      <c r="E353" s="18">
        <f>SupportData!$F$16*((SupportData!$F$17+(C353-32)*5/9)^2)*(SupportData!$F$18-D353/100)*SupportData!$F$10*2.6417205235815E-07/1000000</f>
        <v>0</v>
      </c>
      <c r="F353" s="18">
        <f>INDEX(Weather!$J$8:$AG$37,MATCH(A353,Weather!$I$8:$I$37,0),MATCH(B353,Weather!$J$7:$AG$7,0))*SupportData!$F$9/231000000</f>
        <v>0</v>
      </c>
      <c r="G353" s="1">
        <f>INDEX(LMP!$E$2:$AB$31,MATCH(sheet1!A353,LMP!$A$2:$A$31,0),MATCH(B353,LMP!$E$1:$AB$1,0))</f>
        <v>16.09</v>
      </c>
    </row>
    <row r="354" spans="1:7">
      <c r="A354" s="17">
        <f t="shared" si="9"/>
        <v>40709</v>
      </c>
      <c r="B354" s="1" t="str">
        <f t="shared" si="10"/>
        <v>HE01</v>
      </c>
      <c r="C354" s="1">
        <f>VLOOKUP(A354&amp;B354,Weather!$C$8:$G$247,2,1)</f>
        <v>62</v>
      </c>
      <c r="D354" s="1">
        <f>VLOOKUP(A354&amp;B354,Weather!$C$8:$G$247,3,1)</f>
        <v>60</v>
      </c>
      <c r="E354" s="18">
        <f>SupportData!$F$16*((SupportData!$F$17+(C354-32)*5/9)^2)*(SupportData!$F$18-D354/100)*SupportData!$F$10*2.6417205235815E-07/1000000</f>
        <v>0</v>
      </c>
      <c r="F354" s="18">
        <f>INDEX(Weather!$J$8:$AG$37,MATCH(A354,Weather!$I$8:$I$37,0),MATCH(B354,Weather!$J$7:$AG$7,0))*SupportData!$F$9/231000000</f>
        <v>0</v>
      </c>
      <c r="G354" s="1">
        <f>INDEX(LMP!$E$2:$AB$31,MATCH(sheet1!A354,LMP!$A$2:$A$31,0),MATCH(B354,LMP!$E$1:$AB$1,0))</f>
        <v>-21.64</v>
      </c>
    </row>
    <row r="355" spans="1:7">
      <c r="A355" s="17">
        <f t="shared" si="9"/>
        <v>40709</v>
      </c>
      <c r="B355" s="1" t="str">
        <f t="shared" si="10"/>
        <v>HE02</v>
      </c>
      <c r="C355" s="1">
        <f>VLOOKUP(A355&amp;B355,Weather!$C$8:$G$247,2,1)</f>
        <v>62</v>
      </c>
      <c r="D355" s="1">
        <f>VLOOKUP(A355&amp;B355,Weather!$C$8:$G$247,3,1)</f>
        <v>60</v>
      </c>
      <c r="E355" s="18">
        <f>SupportData!$F$16*((SupportData!$F$17+(C355-32)*5/9)^2)*(SupportData!$F$18-D355/100)*SupportData!$F$10*2.6417205235815E-07/1000000</f>
        <v>0</v>
      </c>
      <c r="F355" s="18">
        <f>INDEX(Weather!$J$8:$AG$37,MATCH(A355,Weather!$I$8:$I$37,0),MATCH(B355,Weather!$J$7:$AG$7,0))*SupportData!$F$9/231000000</f>
        <v>0</v>
      </c>
      <c r="G355" s="1">
        <f>INDEX(LMP!$E$2:$AB$31,MATCH(sheet1!A355,LMP!$A$2:$A$31,0),MATCH(B355,LMP!$E$1:$AB$1,0))</f>
        <v>-40.57</v>
      </c>
    </row>
    <row r="356" spans="1:7">
      <c r="A356" s="17">
        <f t="shared" si="9"/>
        <v>40709</v>
      </c>
      <c r="B356" s="1" t="str">
        <f t="shared" si="10"/>
        <v>HE03</v>
      </c>
      <c r="C356" s="1">
        <f>VLOOKUP(A356&amp;B356,Weather!$C$8:$G$247,2,1)</f>
        <v>62</v>
      </c>
      <c r="D356" s="1">
        <f>VLOOKUP(A356&amp;B356,Weather!$C$8:$G$247,3,1)</f>
        <v>60</v>
      </c>
      <c r="E356" s="18">
        <f>SupportData!$F$16*((SupportData!$F$17+(C356-32)*5/9)^2)*(SupportData!$F$18-D356/100)*SupportData!$F$10*2.6417205235815E-07/1000000</f>
        <v>0</v>
      </c>
      <c r="F356" s="18">
        <f>INDEX(Weather!$J$8:$AG$37,MATCH(A356,Weather!$I$8:$I$37,0),MATCH(B356,Weather!$J$7:$AG$7,0))*SupportData!$F$9/231000000</f>
        <v>0</v>
      </c>
      <c r="G356" s="1">
        <f>INDEX(LMP!$E$2:$AB$31,MATCH(sheet1!A356,LMP!$A$2:$A$31,0),MATCH(B356,LMP!$E$1:$AB$1,0))</f>
        <v>1.42</v>
      </c>
    </row>
    <row r="357" spans="1:7">
      <c r="A357" s="17">
        <f t="shared" si="9"/>
        <v>40709</v>
      </c>
      <c r="B357" s="1" t="str">
        <f t="shared" si="10"/>
        <v>HE04</v>
      </c>
      <c r="C357" s="1">
        <f>VLOOKUP(A357&amp;B357,Weather!$C$8:$G$247,2,1)</f>
        <v>59</v>
      </c>
      <c r="D357" s="1">
        <f>VLOOKUP(A357&amp;B357,Weather!$C$8:$G$247,3,1)</f>
        <v>75</v>
      </c>
      <c r="E357" s="18">
        <f>SupportData!$F$16*((SupportData!$F$17+(C357-32)*5/9)^2)*(SupportData!$F$18-D357/100)*SupportData!$F$10*2.6417205235815E-07/1000000</f>
        <v>0</v>
      </c>
      <c r="F357" s="18">
        <f>INDEX(Weather!$J$8:$AG$37,MATCH(A357,Weather!$I$8:$I$37,0),MATCH(B357,Weather!$J$7:$AG$7,0))*SupportData!$F$9/231000000</f>
        <v>0</v>
      </c>
      <c r="G357" s="1">
        <f>INDEX(LMP!$E$2:$AB$31,MATCH(sheet1!A357,LMP!$A$2:$A$31,0),MATCH(B357,LMP!$E$1:$AB$1,0))</f>
        <v>7.67</v>
      </c>
    </row>
    <row r="358" spans="1:7">
      <c r="A358" s="17">
        <f t="shared" si="9"/>
        <v>40709</v>
      </c>
      <c r="B358" s="1" t="str">
        <f t="shared" si="10"/>
        <v>HE05</v>
      </c>
      <c r="C358" s="1">
        <f>VLOOKUP(A358&amp;B358,Weather!$C$8:$G$247,2,1)</f>
        <v>59</v>
      </c>
      <c r="D358" s="1">
        <f>VLOOKUP(A358&amp;B358,Weather!$C$8:$G$247,3,1)</f>
        <v>75</v>
      </c>
      <c r="E358" s="18">
        <f>SupportData!$F$16*((SupportData!$F$17+(C358-32)*5/9)^2)*(SupportData!$F$18-D358/100)*SupportData!$F$10*2.6417205235815E-07/1000000</f>
        <v>0</v>
      </c>
      <c r="F358" s="18">
        <f>INDEX(Weather!$J$8:$AG$37,MATCH(A358,Weather!$I$8:$I$37,0),MATCH(B358,Weather!$J$7:$AG$7,0))*SupportData!$F$9/231000000</f>
        <v>0</v>
      </c>
      <c r="G358" s="1">
        <f>INDEX(LMP!$E$2:$AB$31,MATCH(sheet1!A358,LMP!$A$2:$A$31,0),MATCH(B358,LMP!$E$1:$AB$1,0))</f>
        <v>17.37</v>
      </c>
    </row>
    <row r="359" spans="1:7">
      <c r="A359" s="17">
        <f t="shared" si="9"/>
        <v>40709</v>
      </c>
      <c r="B359" s="1" t="str">
        <f t="shared" si="10"/>
        <v>HE06</v>
      </c>
      <c r="C359" s="1">
        <f>VLOOKUP(A359&amp;B359,Weather!$C$8:$G$247,2,1)</f>
        <v>59</v>
      </c>
      <c r="D359" s="1">
        <f>VLOOKUP(A359&amp;B359,Weather!$C$8:$G$247,3,1)</f>
        <v>75</v>
      </c>
      <c r="E359" s="18">
        <f>SupportData!$F$16*((SupportData!$F$17+(C359-32)*5/9)^2)*(SupportData!$F$18-D359/100)*SupportData!$F$10*2.6417205235815E-07/1000000</f>
        <v>0</v>
      </c>
      <c r="F359" s="18">
        <f>INDEX(Weather!$J$8:$AG$37,MATCH(A359,Weather!$I$8:$I$37,0),MATCH(B359,Weather!$J$7:$AG$7,0))*SupportData!$F$9/231000000</f>
        <v>0</v>
      </c>
      <c r="G359" s="1">
        <f>INDEX(LMP!$E$2:$AB$31,MATCH(sheet1!A359,LMP!$A$2:$A$31,0),MATCH(B359,LMP!$E$1:$AB$1,0))</f>
        <v>18.649999999999999</v>
      </c>
    </row>
    <row r="360" spans="1:7">
      <c r="A360" s="17">
        <f t="shared" si="9"/>
        <v>40709</v>
      </c>
      <c r="B360" s="1" t="str">
        <f t="shared" si="10"/>
        <v>HE07</v>
      </c>
      <c r="C360" s="1">
        <f>VLOOKUP(A360&amp;B360,Weather!$C$8:$G$247,2,1)</f>
        <v>61</v>
      </c>
      <c r="D360" s="1">
        <f>VLOOKUP(A360&amp;B360,Weather!$C$8:$G$247,3,1)</f>
        <v>67</v>
      </c>
      <c r="E360" s="18">
        <f>SupportData!$F$16*((SupportData!$F$17+(C360-32)*5/9)^2)*(SupportData!$F$18-D360/100)*SupportData!$F$10*2.6417205235815E-07/1000000</f>
        <v>0</v>
      </c>
      <c r="F360" s="18">
        <f>INDEX(Weather!$J$8:$AG$37,MATCH(A360,Weather!$I$8:$I$37,0),MATCH(B360,Weather!$J$7:$AG$7,0))*SupportData!$F$9/231000000</f>
        <v>0</v>
      </c>
      <c r="G360" s="1">
        <f>INDEX(LMP!$E$2:$AB$31,MATCH(sheet1!A360,LMP!$A$2:$A$31,0),MATCH(B360,LMP!$E$1:$AB$1,0))</f>
        <v>21.5</v>
      </c>
    </row>
    <row r="361" spans="1:7">
      <c r="A361" s="17">
        <f t="shared" si="9"/>
        <v>40709</v>
      </c>
      <c r="B361" s="1" t="str">
        <f t="shared" si="10"/>
        <v>HE08</v>
      </c>
      <c r="C361" s="1">
        <f>VLOOKUP(A361&amp;B361,Weather!$C$8:$G$247,2,1)</f>
        <v>61</v>
      </c>
      <c r="D361" s="1">
        <f>VLOOKUP(A361&amp;B361,Weather!$C$8:$G$247,3,1)</f>
        <v>67</v>
      </c>
      <c r="E361" s="18">
        <f>SupportData!$F$16*((SupportData!$F$17+(C361-32)*5/9)^2)*(SupportData!$F$18-D361/100)*SupportData!$F$10*2.6417205235815E-07/1000000</f>
        <v>0</v>
      </c>
      <c r="F361" s="18">
        <f>INDEX(Weather!$J$8:$AG$37,MATCH(A361,Weather!$I$8:$I$37,0),MATCH(B361,Weather!$J$7:$AG$7,0))*SupportData!$F$9/231000000</f>
        <v>0</v>
      </c>
      <c r="G361" s="1">
        <f>INDEX(LMP!$E$2:$AB$31,MATCH(sheet1!A361,LMP!$A$2:$A$31,0),MATCH(B361,LMP!$E$1:$AB$1,0))</f>
        <v>22.51</v>
      </c>
    </row>
    <row r="362" spans="1:7">
      <c r="A362" s="17">
        <f t="shared" ref="A362:A425" si="11">DATE(YEAR(A338),MONTH(A338),DAY(A338)+1)</f>
        <v>40709</v>
      </c>
      <c r="B362" s="1" t="str">
        <f t="shared" ref="B362:B425" si="12">B338</f>
        <v>HE09</v>
      </c>
      <c r="C362" s="1">
        <f>VLOOKUP(A362&amp;B362,Weather!$C$8:$G$247,2,1)</f>
        <v>61</v>
      </c>
      <c r="D362" s="1">
        <f>VLOOKUP(A362&amp;B362,Weather!$C$8:$G$247,3,1)</f>
        <v>67</v>
      </c>
      <c r="E362" s="18">
        <f>SupportData!$F$16*((SupportData!$F$17+(C362-32)*5/9)^2)*(SupportData!$F$18-D362/100)*SupportData!$F$10*2.6417205235815E-07/1000000</f>
        <v>0</v>
      </c>
      <c r="F362" s="18">
        <f>INDEX(Weather!$J$8:$AG$37,MATCH(A362,Weather!$I$8:$I$37,0),MATCH(B362,Weather!$J$7:$AG$7,0))*SupportData!$F$9/231000000</f>
        <v>0</v>
      </c>
      <c r="G362" s="1">
        <f>INDEX(LMP!$E$2:$AB$31,MATCH(sheet1!A362,LMP!$A$2:$A$31,0),MATCH(B362,LMP!$E$1:$AB$1,0))</f>
        <v>24.16</v>
      </c>
    </row>
    <row r="363" spans="1:7">
      <c r="A363" s="17">
        <f t="shared" si="11"/>
        <v>40709</v>
      </c>
      <c r="B363" s="1" t="str">
        <f t="shared" si="12"/>
        <v>HE10</v>
      </c>
      <c r="C363" s="1">
        <f>VLOOKUP(A363&amp;B363,Weather!$C$8:$G$247,2,1)</f>
        <v>66</v>
      </c>
      <c r="D363" s="1">
        <f>VLOOKUP(A363&amp;B363,Weather!$C$8:$G$247,3,1)</f>
        <v>59</v>
      </c>
      <c r="E363" s="18">
        <f>SupportData!$F$16*((SupportData!$F$17+(C363-32)*5/9)^2)*(SupportData!$F$18-D363/100)*SupportData!$F$10*2.6417205235815E-07/1000000</f>
        <v>0</v>
      </c>
      <c r="F363" s="18">
        <f>INDEX(Weather!$J$8:$AG$37,MATCH(A363,Weather!$I$8:$I$37,0),MATCH(B363,Weather!$J$7:$AG$7,0))*SupportData!$F$9/231000000</f>
        <v>0</v>
      </c>
      <c r="G363" s="1">
        <f>INDEX(LMP!$E$2:$AB$31,MATCH(sheet1!A363,LMP!$A$2:$A$31,0),MATCH(B363,LMP!$E$1:$AB$1,0))</f>
        <v>27.52</v>
      </c>
    </row>
    <row r="364" spans="1:7">
      <c r="A364" s="17">
        <f t="shared" si="11"/>
        <v>40709</v>
      </c>
      <c r="B364" s="1" t="str">
        <f t="shared" si="12"/>
        <v>HE11</v>
      </c>
      <c r="C364" s="1">
        <f>VLOOKUP(A364&amp;B364,Weather!$C$8:$G$247,2,1)</f>
        <v>66</v>
      </c>
      <c r="D364" s="1">
        <f>VLOOKUP(A364&amp;B364,Weather!$C$8:$G$247,3,1)</f>
        <v>59</v>
      </c>
      <c r="E364" s="18">
        <f>SupportData!$F$16*((SupportData!$F$17+(C364-32)*5/9)^2)*(SupportData!$F$18-D364/100)*SupportData!$F$10*2.6417205235815E-07/1000000</f>
        <v>0</v>
      </c>
      <c r="F364" s="18">
        <f>INDEX(Weather!$J$8:$AG$37,MATCH(A364,Weather!$I$8:$I$37,0),MATCH(B364,Weather!$J$7:$AG$7,0))*SupportData!$F$9/231000000</f>
        <v>0</v>
      </c>
      <c r="G364" s="1">
        <f>INDEX(LMP!$E$2:$AB$31,MATCH(sheet1!A364,LMP!$A$2:$A$31,0),MATCH(B364,LMP!$E$1:$AB$1,0))</f>
        <v>26.94</v>
      </c>
    </row>
    <row r="365" spans="1:7">
      <c r="A365" s="17">
        <f t="shared" si="11"/>
        <v>40709</v>
      </c>
      <c r="B365" s="1" t="str">
        <f t="shared" si="12"/>
        <v>HE12</v>
      </c>
      <c r="C365" s="1">
        <f>VLOOKUP(A365&amp;B365,Weather!$C$8:$G$247,2,1)</f>
        <v>66</v>
      </c>
      <c r="D365" s="1">
        <f>VLOOKUP(A365&amp;B365,Weather!$C$8:$G$247,3,1)</f>
        <v>59</v>
      </c>
      <c r="E365" s="18">
        <f>SupportData!$F$16*((SupportData!$F$17+(C365-32)*5/9)^2)*(SupportData!$F$18-D365/100)*SupportData!$F$10*2.6417205235815E-07/1000000</f>
        <v>0</v>
      </c>
      <c r="F365" s="18">
        <f>INDEX(Weather!$J$8:$AG$37,MATCH(A365,Weather!$I$8:$I$37,0),MATCH(B365,Weather!$J$7:$AG$7,0))*SupportData!$F$9/231000000</f>
        <v>0</v>
      </c>
      <c r="G365" s="1">
        <f>INDEX(LMP!$E$2:$AB$31,MATCH(sheet1!A365,LMP!$A$2:$A$31,0),MATCH(B365,LMP!$E$1:$AB$1,0))</f>
        <v>26.35</v>
      </c>
    </row>
    <row r="366" spans="1:7">
      <c r="A366" s="17">
        <f t="shared" si="11"/>
        <v>40709</v>
      </c>
      <c r="B366" s="1" t="str">
        <f t="shared" si="12"/>
        <v>HE13</v>
      </c>
      <c r="C366" s="1">
        <f>VLOOKUP(A366&amp;B366,Weather!$C$8:$G$247,2,1)</f>
        <v>64</v>
      </c>
      <c r="D366" s="1">
        <f>VLOOKUP(A366&amp;B366,Weather!$C$8:$G$247,3,1)</f>
        <v>78</v>
      </c>
      <c r="E366" s="18">
        <f>SupportData!$F$16*((SupportData!$F$17+(C366-32)*5/9)^2)*(SupportData!$F$18-D366/100)*SupportData!$F$10*2.6417205235815E-07/1000000</f>
        <v>0</v>
      </c>
      <c r="F366" s="18">
        <f>INDEX(Weather!$J$8:$AG$37,MATCH(A366,Weather!$I$8:$I$37,0),MATCH(B366,Weather!$J$7:$AG$7,0))*SupportData!$F$9/231000000</f>
        <v>0</v>
      </c>
      <c r="G366" s="1">
        <f>INDEX(LMP!$E$2:$AB$31,MATCH(sheet1!A366,LMP!$A$2:$A$31,0),MATCH(B366,LMP!$E$1:$AB$1,0))</f>
        <v>42.58</v>
      </c>
    </row>
    <row r="367" spans="1:7">
      <c r="A367" s="17">
        <f t="shared" si="11"/>
        <v>40709</v>
      </c>
      <c r="B367" s="1" t="str">
        <f t="shared" si="12"/>
        <v>HE14</v>
      </c>
      <c r="C367" s="1">
        <f>VLOOKUP(A367&amp;B367,Weather!$C$8:$G$247,2,1)</f>
        <v>64</v>
      </c>
      <c r="D367" s="1">
        <f>VLOOKUP(A367&amp;B367,Weather!$C$8:$G$247,3,1)</f>
        <v>78</v>
      </c>
      <c r="E367" s="18">
        <f>SupportData!$F$16*((SupportData!$F$17+(C367-32)*5/9)^2)*(SupportData!$F$18-D367/100)*SupportData!$F$10*2.6417205235815E-07/1000000</f>
        <v>0</v>
      </c>
      <c r="F367" s="18">
        <f>INDEX(Weather!$J$8:$AG$37,MATCH(A367,Weather!$I$8:$I$37,0),MATCH(B367,Weather!$J$7:$AG$7,0))*SupportData!$F$9/231000000</f>
        <v>0</v>
      </c>
      <c r="G367" s="1">
        <f>INDEX(LMP!$E$2:$AB$31,MATCH(sheet1!A367,LMP!$A$2:$A$31,0),MATCH(B367,LMP!$E$1:$AB$1,0))</f>
        <v>28.94</v>
      </c>
    </row>
    <row r="368" spans="1:7">
      <c r="A368" s="17">
        <f t="shared" si="11"/>
        <v>40709</v>
      </c>
      <c r="B368" s="1" t="str">
        <f t="shared" si="12"/>
        <v>HE15</v>
      </c>
      <c r="C368" s="1">
        <f>VLOOKUP(A368&amp;B368,Weather!$C$8:$G$247,2,1)</f>
        <v>64</v>
      </c>
      <c r="D368" s="1">
        <f>VLOOKUP(A368&amp;B368,Weather!$C$8:$G$247,3,1)</f>
        <v>78</v>
      </c>
      <c r="E368" s="18">
        <f>SupportData!$F$16*((SupportData!$F$17+(C368-32)*5/9)^2)*(SupportData!$F$18-D368/100)*SupportData!$F$10*2.6417205235815E-07/1000000</f>
        <v>0</v>
      </c>
      <c r="F368" s="18">
        <f>INDEX(Weather!$J$8:$AG$37,MATCH(A368,Weather!$I$8:$I$37,0),MATCH(B368,Weather!$J$7:$AG$7,0))*SupportData!$F$9/231000000</f>
        <v>0</v>
      </c>
      <c r="G368" s="1">
        <f>INDEX(LMP!$E$2:$AB$31,MATCH(sheet1!A368,LMP!$A$2:$A$31,0),MATCH(B368,LMP!$E$1:$AB$1,0))</f>
        <v>27.48</v>
      </c>
    </row>
    <row r="369" spans="1:7">
      <c r="A369" s="17">
        <f t="shared" si="11"/>
        <v>40709</v>
      </c>
      <c r="B369" s="1" t="str">
        <f t="shared" si="12"/>
        <v>HE16</v>
      </c>
      <c r="C369" s="1">
        <f>VLOOKUP(A369&amp;B369,Weather!$C$8:$G$247,2,1)</f>
        <v>63</v>
      </c>
      <c r="D369" s="1">
        <f>VLOOKUP(A369&amp;B369,Weather!$C$8:$G$247,3,1)</f>
        <v>87</v>
      </c>
      <c r="E369" s="18">
        <f>SupportData!$F$16*((SupportData!$F$17+(C369-32)*5/9)^2)*(SupportData!$F$18-D369/100)*SupportData!$F$10*2.6417205235815E-07/1000000</f>
        <v>0</v>
      </c>
      <c r="F369" s="18">
        <f>INDEX(Weather!$J$8:$AG$37,MATCH(A369,Weather!$I$8:$I$37,0),MATCH(B369,Weather!$J$7:$AG$7,0))*SupportData!$F$9/231000000</f>
        <v>0</v>
      </c>
      <c r="G369" s="1">
        <f>INDEX(LMP!$E$2:$AB$31,MATCH(sheet1!A369,LMP!$A$2:$A$31,0),MATCH(B369,LMP!$E$1:$AB$1,0))</f>
        <v>29.62</v>
      </c>
    </row>
    <row r="370" spans="1:7">
      <c r="A370" s="17">
        <f t="shared" si="11"/>
        <v>40709</v>
      </c>
      <c r="B370" s="1" t="str">
        <f t="shared" si="12"/>
        <v>HE17</v>
      </c>
      <c r="C370" s="1">
        <f>VLOOKUP(A370&amp;B370,Weather!$C$8:$G$247,2,1)</f>
        <v>63</v>
      </c>
      <c r="D370" s="1">
        <f>VLOOKUP(A370&amp;B370,Weather!$C$8:$G$247,3,1)</f>
        <v>87</v>
      </c>
      <c r="E370" s="18">
        <f>SupportData!$F$16*((SupportData!$F$17+(C370-32)*5/9)^2)*(SupportData!$F$18-D370/100)*SupportData!$F$10*2.6417205235815E-07/1000000</f>
        <v>0</v>
      </c>
      <c r="F370" s="18">
        <f>INDEX(Weather!$J$8:$AG$37,MATCH(A370,Weather!$I$8:$I$37,0),MATCH(B370,Weather!$J$7:$AG$7,0))*SupportData!$F$9/231000000</f>
        <v>0</v>
      </c>
      <c r="G370" s="1">
        <f>INDEX(LMP!$E$2:$AB$31,MATCH(sheet1!A370,LMP!$A$2:$A$31,0),MATCH(B370,LMP!$E$1:$AB$1,0))</f>
        <v>32.07</v>
      </c>
    </row>
    <row r="371" spans="1:7">
      <c r="A371" s="17">
        <f t="shared" si="11"/>
        <v>40709</v>
      </c>
      <c r="B371" s="1" t="str">
        <f t="shared" si="12"/>
        <v>HE18</v>
      </c>
      <c r="C371" s="1">
        <f>VLOOKUP(A371&amp;B371,Weather!$C$8:$G$247,2,1)</f>
        <v>63</v>
      </c>
      <c r="D371" s="1">
        <f>VLOOKUP(A371&amp;B371,Weather!$C$8:$G$247,3,1)</f>
        <v>87</v>
      </c>
      <c r="E371" s="18">
        <f>SupportData!$F$16*((SupportData!$F$17+(C371-32)*5/9)^2)*(SupportData!$F$18-D371/100)*SupportData!$F$10*2.6417205235815E-07/1000000</f>
        <v>0</v>
      </c>
      <c r="F371" s="18">
        <f>INDEX(Weather!$J$8:$AG$37,MATCH(A371,Weather!$I$8:$I$37,0),MATCH(B371,Weather!$J$7:$AG$7,0))*SupportData!$F$9/231000000</f>
        <v>0</v>
      </c>
      <c r="G371" s="1">
        <f>INDEX(LMP!$E$2:$AB$31,MATCH(sheet1!A371,LMP!$A$2:$A$31,0),MATCH(B371,LMP!$E$1:$AB$1,0))</f>
        <v>33.07</v>
      </c>
    </row>
    <row r="372" spans="1:7">
      <c r="A372" s="17">
        <f t="shared" si="11"/>
        <v>40709</v>
      </c>
      <c r="B372" s="1" t="str">
        <f t="shared" si="12"/>
        <v>HE19</v>
      </c>
      <c r="C372" s="1">
        <f>VLOOKUP(A372&amp;B372,Weather!$C$8:$G$247,2,1)</f>
        <v>63</v>
      </c>
      <c r="D372" s="1">
        <f>VLOOKUP(A372&amp;B372,Weather!$C$8:$G$247,3,1)</f>
        <v>87</v>
      </c>
      <c r="E372" s="18">
        <f>SupportData!$F$16*((SupportData!$F$17+(C372-32)*5/9)^2)*(SupportData!$F$18-D372/100)*SupportData!$F$10*2.6417205235815E-07/1000000</f>
        <v>0</v>
      </c>
      <c r="F372" s="18">
        <f>INDEX(Weather!$J$8:$AG$37,MATCH(A372,Weather!$I$8:$I$37,0),MATCH(B372,Weather!$J$7:$AG$7,0))*SupportData!$F$9/231000000</f>
        <v>0</v>
      </c>
      <c r="G372" s="1">
        <f>INDEX(LMP!$E$2:$AB$31,MATCH(sheet1!A372,LMP!$A$2:$A$31,0),MATCH(B372,LMP!$E$1:$AB$1,0))</f>
        <v>28.21</v>
      </c>
    </row>
    <row r="373" spans="1:7">
      <c r="A373" s="17">
        <f t="shared" si="11"/>
        <v>40709</v>
      </c>
      <c r="B373" s="1" t="str">
        <f t="shared" si="12"/>
        <v>HE20</v>
      </c>
      <c r="C373" s="1">
        <f>VLOOKUP(A373&amp;B373,Weather!$C$8:$G$247,2,1)</f>
        <v>63</v>
      </c>
      <c r="D373" s="1">
        <f>VLOOKUP(A373&amp;B373,Weather!$C$8:$G$247,3,1)</f>
        <v>87</v>
      </c>
      <c r="E373" s="18">
        <f>SupportData!$F$16*((SupportData!$F$17+(C373-32)*5/9)^2)*(SupportData!$F$18-D373/100)*SupportData!$F$10*2.6417205235815E-07/1000000</f>
        <v>0</v>
      </c>
      <c r="F373" s="18">
        <f>INDEX(Weather!$J$8:$AG$37,MATCH(A373,Weather!$I$8:$I$37,0),MATCH(B373,Weather!$J$7:$AG$7,0))*SupportData!$F$9/231000000</f>
        <v>0</v>
      </c>
      <c r="G373" s="1">
        <f>INDEX(LMP!$E$2:$AB$31,MATCH(sheet1!A373,LMP!$A$2:$A$31,0),MATCH(B373,LMP!$E$1:$AB$1,0))</f>
        <v>27.43</v>
      </c>
    </row>
    <row r="374" spans="1:7">
      <c r="A374" s="17">
        <f t="shared" si="11"/>
        <v>40709</v>
      </c>
      <c r="B374" s="1" t="str">
        <f t="shared" si="12"/>
        <v>HE21</v>
      </c>
      <c r="C374" s="1">
        <f>VLOOKUP(A374&amp;B374,Weather!$C$8:$G$247,2,1)</f>
        <v>63</v>
      </c>
      <c r="D374" s="1">
        <f>VLOOKUP(A374&amp;B374,Weather!$C$8:$G$247,3,1)</f>
        <v>87</v>
      </c>
      <c r="E374" s="18">
        <f>SupportData!$F$16*((SupportData!$F$17+(C374-32)*5/9)^2)*(SupportData!$F$18-D374/100)*SupportData!$F$10*2.6417205235815E-07/1000000</f>
        <v>0</v>
      </c>
      <c r="F374" s="18">
        <f>INDEX(Weather!$J$8:$AG$37,MATCH(A374,Weather!$I$8:$I$37,0),MATCH(B374,Weather!$J$7:$AG$7,0))*SupportData!$F$9/231000000</f>
        <v>0</v>
      </c>
      <c r="G374" s="1">
        <f>INDEX(LMP!$E$2:$AB$31,MATCH(sheet1!A374,LMP!$A$2:$A$31,0),MATCH(B374,LMP!$E$1:$AB$1,0))</f>
        <v>26.51</v>
      </c>
    </row>
    <row r="375" spans="1:7">
      <c r="A375" s="17">
        <f t="shared" si="11"/>
        <v>40709</v>
      </c>
      <c r="B375" s="1" t="str">
        <f t="shared" si="12"/>
        <v>HE22</v>
      </c>
      <c r="C375" s="1">
        <f>VLOOKUP(A375&amp;B375,Weather!$C$8:$G$247,2,1)</f>
        <v>63</v>
      </c>
      <c r="D375" s="1">
        <f>VLOOKUP(A375&amp;B375,Weather!$C$8:$G$247,3,1)</f>
        <v>87</v>
      </c>
      <c r="E375" s="18">
        <f>SupportData!$F$16*((SupportData!$F$17+(C375-32)*5/9)^2)*(SupportData!$F$18-D375/100)*SupportData!$F$10*2.6417205235815E-07/1000000</f>
        <v>0</v>
      </c>
      <c r="F375" s="18">
        <f>INDEX(Weather!$J$8:$AG$37,MATCH(A375,Weather!$I$8:$I$37,0),MATCH(B375,Weather!$J$7:$AG$7,0))*SupportData!$F$9/231000000</f>
        <v>0</v>
      </c>
      <c r="G375" s="1">
        <f>INDEX(LMP!$E$2:$AB$31,MATCH(sheet1!A375,LMP!$A$2:$A$31,0),MATCH(B375,LMP!$E$1:$AB$1,0))</f>
        <v>24.04</v>
      </c>
    </row>
    <row r="376" spans="1:7">
      <c r="A376" s="17">
        <f t="shared" si="11"/>
        <v>40709</v>
      </c>
      <c r="B376" s="1" t="str">
        <f t="shared" si="12"/>
        <v>HE23</v>
      </c>
      <c r="C376" s="1">
        <f>VLOOKUP(A376&amp;B376,Weather!$C$8:$G$247,2,1)</f>
        <v>63</v>
      </c>
      <c r="D376" s="1">
        <f>VLOOKUP(A376&amp;B376,Weather!$C$8:$G$247,3,1)</f>
        <v>87</v>
      </c>
      <c r="E376" s="18">
        <f>SupportData!$F$16*((SupportData!$F$17+(C376-32)*5/9)^2)*(SupportData!$F$18-D376/100)*SupportData!$F$10*2.6417205235815E-07/1000000</f>
        <v>0</v>
      </c>
      <c r="F376" s="18">
        <f>INDEX(Weather!$J$8:$AG$37,MATCH(A376,Weather!$I$8:$I$37,0),MATCH(B376,Weather!$J$7:$AG$7,0))*SupportData!$F$9/231000000</f>
        <v>0</v>
      </c>
      <c r="G376" s="1">
        <f>INDEX(LMP!$E$2:$AB$31,MATCH(sheet1!A376,LMP!$A$2:$A$31,0),MATCH(B376,LMP!$E$1:$AB$1,0))</f>
        <v>27.87</v>
      </c>
    </row>
    <row r="377" spans="1:7">
      <c r="A377" s="17">
        <f t="shared" si="11"/>
        <v>40709</v>
      </c>
      <c r="B377" s="1" t="str">
        <f t="shared" si="12"/>
        <v>HE24</v>
      </c>
      <c r="C377" s="1">
        <f>VLOOKUP(A377&amp;B377,Weather!$C$8:$G$247,2,1)</f>
        <v>63</v>
      </c>
      <c r="D377" s="1">
        <f>VLOOKUP(A377&amp;B377,Weather!$C$8:$G$247,3,1)</f>
        <v>87</v>
      </c>
      <c r="E377" s="18">
        <f>SupportData!$F$16*((SupportData!$F$17+(C377-32)*5/9)^2)*(SupportData!$F$18-D377/100)*SupportData!$F$10*2.6417205235815E-07/1000000</f>
        <v>0</v>
      </c>
      <c r="F377" s="18">
        <f>INDEX(Weather!$J$8:$AG$37,MATCH(A377,Weather!$I$8:$I$37,0),MATCH(B377,Weather!$J$7:$AG$7,0))*SupportData!$F$9/231000000</f>
        <v>0</v>
      </c>
      <c r="G377" s="1">
        <f>INDEX(LMP!$E$2:$AB$31,MATCH(sheet1!A377,LMP!$A$2:$A$31,0),MATCH(B377,LMP!$E$1:$AB$1,0))</f>
        <v>25.73</v>
      </c>
    </row>
    <row r="378" spans="1:7">
      <c r="A378" s="17">
        <f t="shared" si="11"/>
        <v>40710</v>
      </c>
      <c r="B378" s="1" t="str">
        <f t="shared" si="12"/>
        <v>HE01</v>
      </c>
      <c r="C378" s="1">
        <f>VLOOKUP(A378&amp;B378,Weather!$C$8:$G$247,2,1)</f>
        <v>62</v>
      </c>
      <c r="D378" s="1">
        <f>VLOOKUP(A378&amp;B378,Weather!$C$8:$G$247,3,1)</f>
        <v>90</v>
      </c>
      <c r="E378" s="18">
        <f>SupportData!$F$16*((SupportData!$F$17+(C378-32)*5/9)^2)*(SupportData!$F$18-D378/100)*SupportData!$F$10*2.6417205235815E-07/1000000</f>
        <v>0</v>
      </c>
      <c r="F378" s="18">
        <f>INDEX(Weather!$J$8:$AG$37,MATCH(A378,Weather!$I$8:$I$37,0),MATCH(B378,Weather!$J$7:$AG$7,0))*SupportData!$F$9/231000000</f>
        <v>0</v>
      </c>
      <c r="G378" s="1">
        <f>INDEX(LMP!$E$2:$AB$31,MATCH(sheet1!A378,LMP!$A$2:$A$31,0),MATCH(B378,LMP!$E$1:$AB$1,0))</f>
        <v>24.43</v>
      </c>
    </row>
    <row r="379" spans="1:7">
      <c r="A379" s="17">
        <f t="shared" si="11"/>
        <v>40710</v>
      </c>
      <c r="B379" s="1" t="str">
        <f t="shared" si="12"/>
        <v>HE02</v>
      </c>
      <c r="C379" s="1">
        <f>VLOOKUP(A379&amp;B379,Weather!$C$8:$G$247,2,1)</f>
        <v>62</v>
      </c>
      <c r="D379" s="1">
        <f>VLOOKUP(A379&amp;B379,Weather!$C$8:$G$247,3,1)</f>
        <v>90</v>
      </c>
      <c r="E379" s="18">
        <f>SupportData!$F$16*((SupportData!$F$17+(C379-32)*5/9)^2)*(SupportData!$F$18-D379/100)*SupportData!$F$10*2.6417205235815E-07/1000000</f>
        <v>0</v>
      </c>
      <c r="F379" s="18">
        <f>INDEX(Weather!$J$8:$AG$37,MATCH(A379,Weather!$I$8:$I$37,0),MATCH(B379,Weather!$J$7:$AG$7,0))*SupportData!$F$9/231000000</f>
        <v>0</v>
      </c>
      <c r="G379" s="1">
        <f>INDEX(LMP!$E$2:$AB$31,MATCH(sheet1!A379,LMP!$A$2:$A$31,0),MATCH(B379,LMP!$E$1:$AB$1,0))</f>
        <v>23.17</v>
      </c>
    </row>
    <row r="380" spans="1:7">
      <c r="A380" s="17">
        <f t="shared" si="11"/>
        <v>40710</v>
      </c>
      <c r="B380" s="1" t="str">
        <f t="shared" si="12"/>
        <v>HE03</v>
      </c>
      <c r="C380" s="1">
        <f>VLOOKUP(A380&amp;B380,Weather!$C$8:$G$247,2,1)</f>
        <v>62</v>
      </c>
      <c r="D380" s="1">
        <f>VLOOKUP(A380&amp;B380,Weather!$C$8:$G$247,3,1)</f>
        <v>90</v>
      </c>
      <c r="E380" s="18">
        <f>SupportData!$F$16*((SupportData!$F$17+(C380-32)*5/9)^2)*(SupportData!$F$18-D380/100)*SupportData!$F$10*2.6417205235815E-07/1000000</f>
        <v>0</v>
      </c>
      <c r="F380" s="18">
        <f>INDEX(Weather!$J$8:$AG$37,MATCH(A380,Weather!$I$8:$I$37,0),MATCH(B380,Weather!$J$7:$AG$7,0))*SupportData!$F$9/231000000</f>
        <v>0</v>
      </c>
      <c r="G380" s="1">
        <f>INDEX(LMP!$E$2:$AB$31,MATCH(sheet1!A380,LMP!$A$2:$A$31,0),MATCH(B380,LMP!$E$1:$AB$1,0))</f>
        <v>15.8</v>
      </c>
    </row>
    <row r="381" spans="1:7">
      <c r="A381" s="17">
        <f t="shared" si="11"/>
        <v>40710</v>
      </c>
      <c r="B381" s="1" t="str">
        <f t="shared" si="12"/>
        <v>HE04</v>
      </c>
      <c r="C381" s="1">
        <f>VLOOKUP(A381&amp;B381,Weather!$C$8:$G$247,2,1)</f>
        <v>58</v>
      </c>
      <c r="D381" s="1">
        <f>VLOOKUP(A381&amp;B381,Weather!$C$8:$G$247,3,1)</f>
        <v>93</v>
      </c>
      <c r="E381" s="18">
        <f>SupportData!$F$16*((SupportData!$F$17+(C381-32)*5/9)^2)*(SupportData!$F$18-D381/100)*SupportData!$F$10*2.6417205235815E-07/1000000</f>
        <v>0</v>
      </c>
      <c r="F381" s="18">
        <f>INDEX(Weather!$J$8:$AG$37,MATCH(A381,Weather!$I$8:$I$37,0),MATCH(B381,Weather!$J$7:$AG$7,0))*SupportData!$F$9/231000000</f>
        <v>0</v>
      </c>
      <c r="G381" s="1">
        <f>INDEX(LMP!$E$2:$AB$31,MATCH(sheet1!A381,LMP!$A$2:$A$31,0),MATCH(B381,LMP!$E$1:$AB$1,0))</f>
        <v>18.25</v>
      </c>
    </row>
    <row r="382" spans="1:7">
      <c r="A382" s="17">
        <f t="shared" si="11"/>
        <v>40710</v>
      </c>
      <c r="B382" s="1" t="str">
        <f t="shared" si="12"/>
        <v>HE05</v>
      </c>
      <c r="C382" s="1">
        <f>VLOOKUP(A382&amp;B382,Weather!$C$8:$G$247,2,1)</f>
        <v>58</v>
      </c>
      <c r="D382" s="1">
        <f>VLOOKUP(A382&amp;B382,Weather!$C$8:$G$247,3,1)</f>
        <v>93</v>
      </c>
      <c r="E382" s="18">
        <f>SupportData!$F$16*((SupportData!$F$17+(C382-32)*5/9)^2)*(SupportData!$F$18-D382/100)*SupportData!$F$10*2.6417205235815E-07/1000000</f>
        <v>0</v>
      </c>
      <c r="F382" s="18">
        <f>INDEX(Weather!$J$8:$AG$37,MATCH(A382,Weather!$I$8:$I$37,0),MATCH(B382,Weather!$J$7:$AG$7,0))*SupportData!$F$9/231000000</f>
        <v>0</v>
      </c>
      <c r="G382" s="1">
        <f>INDEX(LMP!$E$2:$AB$31,MATCH(sheet1!A382,LMP!$A$2:$A$31,0),MATCH(B382,LMP!$E$1:$AB$1,0))</f>
        <v>20.329999999999998</v>
      </c>
    </row>
    <row r="383" spans="1:7">
      <c r="A383" s="17">
        <f t="shared" si="11"/>
        <v>40710</v>
      </c>
      <c r="B383" s="1" t="str">
        <f t="shared" si="12"/>
        <v>HE06</v>
      </c>
      <c r="C383" s="1">
        <f>VLOOKUP(A383&amp;B383,Weather!$C$8:$G$247,2,1)</f>
        <v>58</v>
      </c>
      <c r="D383" s="1">
        <f>VLOOKUP(A383&amp;B383,Weather!$C$8:$G$247,3,1)</f>
        <v>93</v>
      </c>
      <c r="E383" s="18">
        <f>SupportData!$F$16*((SupportData!$F$17+(C383-32)*5/9)^2)*(SupportData!$F$18-D383/100)*SupportData!$F$10*2.6417205235815E-07/1000000</f>
        <v>0</v>
      </c>
      <c r="F383" s="18">
        <f>INDEX(Weather!$J$8:$AG$37,MATCH(A383,Weather!$I$8:$I$37,0),MATCH(B383,Weather!$J$7:$AG$7,0))*SupportData!$F$9/231000000</f>
        <v>0</v>
      </c>
      <c r="G383" s="1">
        <f>INDEX(LMP!$E$2:$AB$31,MATCH(sheet1!A383,LMP!$A$2:$A$31,0),MATCH(B383,LMP!$E$1:$AB$1,0))</f>
        <v>19.73</v>
      </c>
    </row>
    <row r="384" spans="1:7">
      <c r="A384" s="17">
        <f t="shared" si="11"/>
        <v>40710</v>
      </c>
      <c r="B384" s="1" t="str">
        <f t="shared" si="12"/>
        <v>HE07</v>
      </c>
      <c r="C384" s="1">
        <f>VLOOKUP(A384&amp;B384,Weather!$C$8:$G$247,2,1)</f>
        <v>57</v>
      </c>
      <c r="D384" s="1">
        <f>VLOOKUP(A384&amp;B384,Weather!$C$8:$G$247,3,1)</f>
        <v>96</v>
      </c>
      <c r="E384" s="18">
        <f>SupportData!$F$16*((SupportData!$F$17+(C384-32)*5/9)^2)*(SupportData!$F$18-D384/100)*SupportData!$F$10*2.6417205235815E-07/1000000</f>
        <v>0</v>
      </c>
      <c r="F384" s="18">
        <f>INDEX(Weather!$J$8:$AG$37,MATCH(A384,Weather!$I$8:$I$37,0),MATCH(B384,Weather!$J$7:$AG$7,0))*SupportData!$F$9/231000000</f>
        <v>0</v>
      </c>
      <c r="G384" s="1">
        <f>INDEX(LMP!$E$2:$AB$31,MATCH(sheet1!A384,LMP!$A$2:$A$31,0),MATCH(B384,LMP!$E$1:$AB$1,0))</f>
        <v>24.32</v>
      </c>
    </row>
    <row r="385" spans="1:7">
      <c r="A385" s="17">
        <f t="shared" si="11"/>
        <v>40710</v>
      </c>
      <c r="B385" s="1" t="str">
        <f t="shared" si="12"/>
        <v>HE08</v>
      </c>
      <c r="C385" s="1">
        <f>VLOOKUP(A385&amp;B385,Weather!$C$8:$G$247,2,1)</f>
        <v>57</v>
      </c>
      <c r="D385" s="1">
        <f>VLOOKUP(A385&amp;B385,Weather!$C$8:$G$247,3,1)</f>
        <v>96</v>
      </c>
      <c r="E385" s="18">
        <f>SupportData!$F$16*((SupportData!$F$17+(C385-32)*5/9)^2)*(SupportData!$F$18-D385/100)*SupportData!$F$10*2.6417205235815E-07/1000000</f>
        <v>0</v>
      </c>
      <c r="F385" s="18">
        <f>INDEX(Weather!$J$8:$AG$37,MATCH(A385,Weather!$I$8:$I$37,0),MATCH(B385,Weather!$J$7:$AG$7,0))*SupportData!$F$9/231000000</f>
        <v>0</v>
      </c>
      <c r="G385" s="1">
        <f>INDEX(LMP!$E$2:$AB$31,MATCH(sheet1!A385,LMP!$A$2:$A$31,0),MATCH(B385,LMP!$E$1:$AB$1,0))</f>
        <v>40.72</v>
      </c>
    </row>
    <row r="386" spans="1:7">
      <c r="A386" s="17">
        <f t="shared" si="11"/>
        <v>40710</v>
      </c>
      <c r="B386" s="1" t="str">
        <f t="shared" si="12"/>
        <v>HE09</v>
      </c>
      <c r="C386" s="1">
        <f>VLOOKUP(A386&amp;B386,Weather!$C$8:$G$247,2,1)</f>
        <v>57</v>
      </c>
      <c r="D386" s="1">
        <f>VLOOKUP(A386&amp;B386,Weather!$C$8:$G$247,3,1)</f>
        <v>96</v>
      </c>
      <c r="E386" s="18">
        <f>SupportData!$F$16*((SupportData!$F$17+(C386-32)*5/9)^2)*(SupportData!$F$18-D386/100)*SupportData!$F$10*2.6417205235815E-07/1000000</f>
        <v>0</v>
      </c>
      <c r="F386" s="18">
        <f>INDEX(Weather!$J$8:$AG$37,MATCH(A386,Weather!$I$8:$I$37,0),MATCH(B386,Weather!$J$7:$AG$7,0))*SupportData!$F$9/231000000</f>
        <v>0</v>
      </c>
      <c r="G386" s="1">
        <f>INDEX(LMP!$E$2:$AB$31,MATCH(sheet1!A386,LMP!$A$2:$A$31,0),MATCH(B386,LMP!$E$1:$AB$1,0))</f>
        <v>41.47</v>
      </c>
    </row>
    <row r="387" spans="1:7">
      <c r="A387" s="17">
        <f t="shared" si="11"/>
        <v>40710</v>
      </c>
      <c r="B387" s="1" t="str">
        <f t="shared" si="12"/>
        <v>HE10</v>
      </c>
      <c r="C387" s="1">
        <f>VLOOKUP(A387&amp;B387,Weather!$C$8:$G$247,2,1)</f>
        <v>61</v>
      </c>
      <c r="D387" s="1">
        <f>VLOOKUP(A387&amp;B387,Weather!$C$8:$G$247,3,1)</f>
        <v>90</v>
      </c>
      <c r="E387" s="18">
        <f>SupportData!$F$16*((SupportData!$F$17+(C387-32)*5/9)^2)*(SupportData!$F$18-D387/100)*SupportData!$F$10*2.6417205235815E-07/1000000</f>
        <v>0</v>
      </c>
      <c r="F387" s="18">
        <f>INDEX(Weather!$J$8:$AG$37,MATCH(A387,Weather!$I$8:$I$37,0),MATCH(B387,Weather!$J$7:$AG$7,0))*SupportData!$F$9/231000000</f>
        <v>0</v>
      </c>
      <c r="G387" s="1">
        <f>INDEX(LMP!$E$2:$AB$31,MATCH(sheet1!A387,LMP!$A$2:$A$31,0),MATCH(B387,LMP!$E$1:$AB$1,0))</f>
        <v>31.45</v>
      </c>
    </row>
    <row r="388" spans="1:7">
      <c r="A388" s="17">
        <f t="shared" si="11"/>
        <v>40710</v>
      </c>
      <c r="B388" s="1" t="str">
        <f t="shared" si="12"/>
        <v>HE11</v>
      </c>
      <c r="C388" s="1">
        <f>VLOOKUP(A388&amp;B388,Weather!$C$8:$G$247,2,1)</f>
        <v>61</v>
      </c>
      <c r="D388" s="1">
        <f>VLOOKUP(A388&amp;B388,Weather!$C$8:$G$247,3,1)</f>
        <v>90</v>
      </c>
      <c r="E388" s="18">
        <f>SupportData!$F$16*((SupportData!$F$17+(C388-32)*5/9)^2)*(SupportData!$F$18-D388/100)*SupportData!$F$10*2.6417205235815E-07/1000000</f>
        <v>0</v>
      </c>
      <c r="F388" s="18">
        <f>INDEX(Weather!$J$8:$AG$37,MATCH(A388,Weather!$I$8:$I$37,0),MATCH(B388,Weather!$J$7:$AG$7,0))*SupportData!$F$9/231000000</f>
        <v>0</v>
      </c>
      <c r="G388" s="1">
        <f>INDEX(LMP!$E$2:$AB$31,MATCH(sheet1!A388,LMP!$A$2:$A$31,0),MATCH(B388,LMP!$E$1:$AB$1,0))</f>
        <v>43.69</v>
      </c>
    </row>
    <row r="389" spans="1:7">
      <c r="A389" s="17">
        <f t="shared" si="11"/>
        <v>40710</v>
      </c>
      <c r="B389" s="1" t="str">
        <f t="shared" si="12"/>
        <v>HE12</v>
      </c>
      <c r="C389" s="1">
        <f>VLOOKUP(A389&amp;B389,Weather!$C$8:$G$247,2,1)</f>
        <v>61</v>
      </c>
      <c r="D389" s="1">
        <f>VLOOKUP(A389&amp;B389,Weather!$C$8:$G$247,3,1)</f>
        <v>90</v>
      </c>
      <c r="E389" s="18">
        <f>SupportData!$F$16*((SupportData!$F$17+(C389-32)*5/9)^2)*(SupportData!$F$18-D389/100)*SupportData!$F$10*2.6417205235815E-07/1000000</f>
        <v>0</v>
      </c>
      <c r="F389" s="18">
        <f>INDEX(Weather!$J$8:$AG$37,MATCH(A389,Weather!$I$8:$I$37,0),MATCH(B389,Weather!$J$7:$AG$7,0))*SupportData!$F$9/231000000</f>
        <v>0</v>
      </c>
      <c r="G389" s="1">
        <f>INDEX(LMP!$E$2:$AB$31,MATCH(sheet1!A389,LMP!$A$2:$A$31,0),MATCH(B389,LMP!$E$1:$AB$1,0))</f>
        <v>28.57</v>
      </c>
    </row>
    <row r="390" spans="1:7">
      <c r="A390" s="17">
        <f t="shared" si="11"/>
        <v>40710</v>
      </c>
      <c r="B390" s="1" t="str">
        <f t="shared" si="12"/>
        <v>HE13</v>
      </c>
      <c r="C390" s="1">
        <f>VLOOKUP(A390&amp;B390,Weather!$C$8:$G$247,2,1)</f>
        <v>61</v>
      </c>
      <c r="D390" s="1">
        <f>VLOOKUP(A390&amp;B390,Weather!$C$8:$G$247,3,1)</f>
        <v>84</v>
      </c>
      <c r="E390" s="18">
        <f>SupportData!$F$16*((SupportData!$F$17+(C390-32)*5/9)^2)*(SupportData!$F$18-D390/100)*SupportData!$F$10*2.6417205235815E-07/1000000</f>
        <v>0</v>
      </c>
      <c r="F390" s="18">
        <f>INDEX(Weather!$J$8:$AG$37,MATCH(A390,Weather!$I$8:$I$37,0),MATCH(B390,Weather!$J$7:$AG$7,0))*SupportData!$F$9/231000000</f>
        <v>0</v>
      </c>
      <c r="G390" s="1">
        <f>INDEX(LMP!$E$2:$AB$31,MATCH(sheet1!A390,LMP!$A$2:$A$31,0),MATCH(B390,LMP!$E$1:$AB$1,0))</f>
        <v>33.93</v>
      </c>
    </row>
    <row r="391" spans="1:7">
      <c r="A391" s="17">
        <f t="shared" si="11"/>
        <v>40710</v>
      </c>
      <c r="B391" s="1" t="str">
        <f t="shared" si="12"/>
        <v>HE14</v>
      </c>
      <c r="C391" s="1">
        <f>VLOOKUP(A391&amp;B391,Weather!$C$8:$G$247,2,1)</f>
        <v>61</v>
      </c>
      <c r="D391" s="1">
        <f>VLOOKUP(A391&amp;B391,Weather!$C$8:$G$247,3,1)</f>
        <v>84</v>
      </c>
      <c r="E391" s="18">
        <f>SupportData!$F$16*((SupportData!$F$17+(C391-32)*5/9)^2)*(SupportData!$F$18-D391/100)*SupportData!$F$10*2.6417205235815E-07/1000000</f>
        <v>0</v>
      </c>
      <c r="F391" s="18">
        <f>INDEX(Weather!$J$8:$AG$37,MATCH(A391,Weather!$I$8:$I$37,0),MATCH(B391,Weather!$J$7:$AG$7,0))*SupportData!$F$9/231000000</f>
        <v>0</v>
      </c>
      <c r="G391" s="1">
        <f>INDEX(LMP!$E$2:$AB$31,MATCH(sheet1!A391,LMP!$A$2:$A$31,0),MATCH(B391,LMP!$E$1:$AB$1,0))</f>
        <v>72.069999999999993</v>
      </c>
    </row>
    <row r="392" spans="1:7">
      <c r="A392" s="17">
        <f t="shared" si="11"/>
        <v>40710</v>
      </c>
      <c r="B392" s="1" t="str">
        <f t="shared" si="12"/>
        <v>HE15</v>
      </c>
      <c r="C392" s="1">
        <f>VLOOKUP(A392&amp;B392,Weather!$C$8:$G$247,2,1)</f>
        <v>61</v>
      </c>
      <c r="D392" s="1">
        <f>VLOOKUP(A392&amp;B392,Weather!$C$8:$G$247,3,1)</f>
        <v>84</v>
      </c>
      <c r="E392" s="18">
        <f>SupportData!$F$16*((SupportData!$F$17+(C392-32)*5/9)^2)*(SupportData!$F$18-D392/100)*SupportData!$F$10*2.6417205235815E-07/1000000</f>
        <v>0</v>
      </c>
      <c r="F392" s="18">
        <f>INDEX(Weather!$J$8:$AG$37,MATCH(A392,Weather!$I$8:$I$37,0),MATCH(B392,Weather!$J$7:$AG$7,0))*SupportData!$F$9/231000000</f>
        <v>0</v>
      </c>
      <c r="G392" s="1">
        <f>INDEX(LMP!$E$2:$AB$31,MATCH(sheet1!A392,LMP!$A$2:$A$31,0),MATCH(B392,LMP!$E$1:$AB$1,0))</f>
        <v>103.78</v>
      </c>
    </row>
    <row r="393" spans="1:7">
      <c r="A393" s="17">
        <f t="shared" si="11"/>
        <v>40710</v>
      </c>
      <c r="B393" s="1" t="str">
        <f t="shared" si="12"/>
        <v>HE16</v>
      </c>
      <c r="C393" s="1">
        <f>VLOOKUP(A393&amp;B393,Weather!$C$8:$G$247,2,1)</f>
        <v>67</v>
      </c>
      <c r="D393" s="1">
        <f>VLOOKUP(A393&amp;B393,Weather!$C$8:$G$247,3,1)</f>
        <v>70</v>
      </c>
      <c r="E393" s="18">
        <f>SupportData!$F$16*((SupportData!$F$17+(C393-32)*5/9)^2)*(SupportData!$F$18-D393/100)*SupportData!$F$10*2.6417205235815E-07/1000000</f>
        <v>0</v>
      </c>
      <c r="F393" s="18">
        <f>INDEX(Weather!$J$8:$AG$37,MATCH(A393,Weather!$I$8:$I$37,0),MATCH(B393,Weather!$J$7:$AG$7,0))*SupportData!$F$9/231000000</f>
        <v>0</v>
      </c>
      <c r="G393" s="1">
        <f>INDEX(LMP!$E$2:$AB$31,MATCH(sheet1!A393,LMP!$A$2:$A$31,0),MATCH(B393,LMP!$E$1:$AB$1,0))</f>
        <v>37.24</v>
      </c>
    </row>
    <row r="394" spans="1:7">
      <c r="A394" s="17">
        <f t="shared" si="11"/>
        <v>40710</v>
      </c>
      <c r="B394" s="1" t="str">
        <f t="shared" si="12"/>
        <v>HE17</v>
      </c>
      <c r="C394" s="1">
        <f>VLOOKUP(A394&amp;B394,Weather!$C$8:$G$247,2,1)</f>
        <v>67</v>
      </c>
      <c r="D394" s="1">
        <f>VLOOKUP(A394&amp;B394,Weather!$C$8:$G$247,3,1)</f>
        <v>70</v>
      </c>
      <c r="E394" s="18">
        <f>SupportData!$F$16*((SupportData!$F$17+(C394-32)*5/9)^2)*(SupportData!$F$18-D394/100)*SupportData!$F$10*2.6417205235815E-07/1000000</f>
        <v>0</v>
      </c>
      <c r="F394" s="18">
        <f>INDEX(Weather!$J$8:$AG$37,MATCH(A394,Weather!$I$8:$I$37,0),MATCH(B394,Weather!$J$7:$AG$7,0))*SupportData!$F$9/231000000</f>
        <v>0</v>
      </c>
      <c r="G394" s="1">
        <f>INDEX(LMP!$E$2:$AB$31,MATCH(sheet1!A394,LMP!$A$2:$A$31,0),MATCH(B394,LMP!$E$1:$AB$1,0))</f>
        <v>40.28</v>
      </c>
    </row>
    <row r="395" spans="1:7">
      <c r="A395" s="17">
        <f t="shared" si="11"/>
        <v>40710</v>
      </c>
      <c r="B395" s="1" t="str">
        <f t="shared" si="12"/>
        <v>HE18</v>
      </c>
      <c r="C395" s="1">
        <f>VLOOKUP(A395&amp;B395,Weather!$C$8:$G$247,2,1)</f>
        <v>67</v>
      </c>
      <c r="D395" s="1">
        <f>VLOOKUP(A395&amp;B395,Weather!$C$8:$G$247,3,1)</f>
        <v>70</v>
      </c>
      <c r="E395" s="18">
        <f>SupportData!$F$16*((SupportData!$F$17+(C395-32)*5/9)^2)*(SupportData!$F$18-D395/100)*SupportData!$F$10*2.6417205235815E-07/1000000</f>
        <v>0</v>
      </c>
      <c r="F395" s="18">
        <f>INDEX(Weather!$J$8:$AG$37,MATCH(A395,Weather!$I$8:$I$37,0),MATCH(B395,Weather!$J$7:$AG$7,0))*SupportData!$F$9/231000000</f>
        <v>0</v>
      </c>
      <c r="G395" s="1">
        <f>INDEX(LMP!$E$2:$AB$31,MATCH(sheet1!A395,LMP!$A$2:$A$31,0),MATCH(B395,LMP!$E$1:$AB$1,0))</f>
        <v>36.25</v>
      </c>
    </row>
    <row r="396" spans="1:7">
      <c r="A396" s="17">
        <f t="shared" si="11"/>
        <v>40710</v>
      </c>
      <c r="B396" s="1" t="str">
        <f t="shared" si="12"/>
        <v>HE19</v>
      </c>
      <c r="C396" s="1">
        <f>VLOOKUP(A396&amp;B396,Weather!$C$8:$G$247,2,1)</f>
        <v>65</v>
      </c>
      <c r="D396" s="1">
        <f>VLOOKUP(A396&amp;B396,Weather!$C$8:$G$247,3,1)</f>
        <v>73</v>
      </c>
      <c r="E396" s="18">
        <f>SupportData!$F$16*((SupportData!$F$17+(C396-32)*5/9)^2)*(SupportData!$F$18-D396/100)*SupportData!$F$10*2.6417205235815E-07/1000000</f>
        <v>0</v>
      </c>
      <c r="F396" s="18">
        <f>INDEX(Weather!$J$8:$AG$37,MATCH(A396,Weather!$I$8:$I$37,0),MATCH(B396,Weather!$J$7:$AG$7,0))*SupportData!$F$9/231000000</f>
        <v>0</v>
      </c>
      <c r="G396" s="1">
        <f>INDEX(LMP!$E$2:$AB$31,MATCH(sheet1!A396,LMP!$A$2:$A$31,0),MATCH(B396,LMP!$E$1:$AB$1,0))</f>
        <v>50.27</v>
      </c>
    </row>
    <row r="397" spans="1:7">
      <c r="A397" s="17">
        <f t="shared" si="11"/>
        <v>40710</v>
      </c>
      <c r="B397" s="1" t="str">
        <f t="shared" si="12"/>
        <v>HE20</v>
      </c>
      <c r="C397" s="1">
        <f>VLOOKUP(A397&amp;B397,Weather!$C$8:$G$247,2,1)</f>
        <v>65</v>
      </c>
      <c r="D397" s="1">
        <f>VLOOKUP(A397&amp;B397,Weather!$C$8:$G$247,3,1)</f>
        <v>73</v>
      </c>
      <c r="E397" s="18">
        <f>SupportData!$F$16*((SupportData!$F$17+(C397-32)*5/9)^2)*(SupportData!$F$18-D397/100)*SupportData!$F$10*2.6417205235815E-07/1000000</f>
        <v>0</v>
      </c>
      <c r="F397" s="18">
        <f>INDEX(Weather!$J$8:$AG$37,MATCH(A397,Weather!$I$8:$I$37,0),MATCH(B397,Weather!$J$7:$AG$7,0))*SupportData!$F$9/231000000</f>
        <v>0</v>
      </c>
      <c r="G397" s="1">
        <f>INDEX(LMP!$E$2:$AB$31,MATCH(sheet1!A397,LMP!$A$2:$A$31,0),MATCH(B397,LMP!$E$1:$AB$1,0))</f>
        <v>29.11</v>
      </c>
    </row>
    <row r="398" spans="1:7">
      <c r="A398" s="17">
        <f t="shared" si="11"/>
        <v>40710</v>
      </c>
      <c r="B398" s="1" t="str">
        <f t="shared" si="12"/>
        <v>HE21</v>
      </c>
      <c r="C398" s="1">
        <f>VLOOKUP(A398&amp;B398,Weather!$C$8:$G$247,2,1)</f>
        <v>65</v>
      </c>
      <c r="D398" s="1">
        <f>VLOOKUP(A398&amp;B398,Weather!$C$8:$G$247,3,1)</f>
        <v>73</v>
      </c>
      <c r="E398" s="18">
        <f>SupportData!$F$16*((SupportData!$F$17+(C398-32)*5/9)^2)*(SupportData!$F$18-D398/100)*SupportData!$F$10*2.6417205235815E-07/1000000</f>
        <v>0</v>
      </c>
      <c r="F398" s="18">
        <f>INDEX(Weather!$J$8:$AG$37,MATCH(A398,Weather!$I$8:$I$37,0),MATCH(B398,Weather!$J$7:$AG$7,0))*SupportData!$F$9/231000000</f>
        <v>0</v>
      </c>
      <c r="G398" s="1">
        <f>INDEX(LMP!$E$2:$AB$31,MATCH(sheet1!A398,LMP!$A$2:$A$31,0),MATCH(B398,LMP!$E$1:$AB$1,0))</f>
        <v>42.11</v>
      </c>
    </row>
    <row r="399" spans="1:7">
      <c r="A399" s="17">
        <f t="shared" si="11"/>
        <v>40710</v>
      </c>
      <c r="B399" s="1" t="str">
        <f t="shared" si="12"/>
        <v>HE22</v>
      </c>
      <c r="C399" s="1">
        <f>VLOOKUP(A399&amp;B399,Weather!$C$8:$G$247,2,1)</f>
        <v>59</v>
      </c>
      <c r="D399" s="1">
        <f>VLOOKUP(A399&amp;B399,Weather!$C$8:$G$247,3,1)</f>
        <v>90</v>
      </c>
      <c r="E399" s="18">
        <f>SupportData!$F$16*((SupportData!$F$17+(C399-32)*5/9)^2)*(SupportData!$F$18-D399/100)*SupportData!$F$10*2.6417205235815E-07/1000000</f>
        <v>0</v>
      </c>
      <c r="F399" s="18">
        <f>INDEX(Weather!$J$8:$AG$37,MATCH(A399,Weather!$I$8:$I$37,0),MATCH(B399,Weather!$J$7:$AG$7,0))*SupportData!$F$9/231000000</f>
        <v>0</v>
      </c>
      <c r="G399" s="1">
        <f>INDEX(LMP!$E$2:$AB$31,MATCH(sheet1!A399,LMP!$A$2:$A$31,0),MATCH(B399,LMP!$E$1:$AB$1,0))</f>
        <v>34.71</v>
      </c>
    </row>
    <row r="400" spans="1:7">
      <c r="A400" s="17">
        <f t="shared" si="11"/>
        <v>40710</v>
      </c>
      <c r="B400" s="1" t="str">
        <f t="shared" si="12"/>
        <v>HE23</v>
      </c>
      <c r="C400" s="1">
        <f>VLOOKUP(A400&amp;B400,Weather!$C$8:$G$247,2,1)</f>
        <v>59</v>
      </c>
      <c r="D400" s="1">
        <f>VLOOKUP(A400&amp;B400,Weather!$C$8:$G$247,3,1)</f>
        <v>90</v>
      </c>
      <c r="E400" s="18">
        <f>SupportData!$F$16*((SupportData!$F$17+(C400-32)*5/9)^2)*(SupportData!$F$18-D400/100)*SupportData!$F$10*2.6417205235815E-07/1000000</f>
        <v>0</v>
      </c>
      <c r="F400" s="18">
        <f>INDEX(Weather!$J$8:$AG$37,MATCH(A400,Weather!$I$8:$I$37,0),MATCH(B400,Weather!$J$7:$AG$7,0))*SupportData!$F$9/231000000</f>
        <v>0</v>
      </c>
      <c r="G400" s="1">
        <f>INDEX(LMP!$E$2:$AB$31,MATCH(sheet1!A400,LMP!$A$2:$A$31,0),MATCH(B400,LMP!$E$1:$AB$1,0))</f>
        <v>23.12</v>
      </c>
    </row>
    <row r="401" spans="1:7">
      <c r="A401" s="17">
        <f t="shared" si="11"/>
        <v>40710</v>
      </c>
      <c r="B401" s="1" t="str">
        <f t="shared" si="12"/>
        <v>HE24</v>
      </c>
      <c r="C401" s="1">
        <f>VLOOKUP(A401&amp;B401,Weather!$C$8:$G$247,2,1)</f>
        <v>59</v>
      </c>
      <c r="D401" s="1">
        <f>VLOOKUP(A401&amp;B401,Weather!$C$8:$G$247,3,1)</f>
        <v>90</v>
      </c>
      <c r="E401" s="18">
        <f>SupportData!$F$16*((SupportData!$F$17+(C401-32)*5/9)^2)*(SupportData!$F$18-D401/100)*SupportData!$F$10*2.6417205235815E-07/1000000</f>
        <v>0</v>
      </c>
      <c r="F401" s="18">
        <f>INDEX(Weather!$J$8:$AG$37,MATCH(A401,Weather!$I$8:$I$37,0),MATCH(B401,Weather!$J$7:$AG$7,0))*SupportData!$F$9/231000000</f>
        <v>0</v>
      </c>
      <c r="G401" s="1">
        <f>INDEX(LMP!$E$2:$AB$31,MATCH(sheet1!A401,LMP!$A$2:$A$31,0),MATCH(B401,LMP!$E$1:$AB$1,0))</f>
        <v>147.22</v>
      </c>
    </row>
    <row r="402" spans="1:7">
      <c r="A402" s="17">
        <f t="shared" si="11"/>
        <v>40711</v>
      </c>
      <c r="B402" s="1" t="str">
        <f t="shared" si="12"/>
        <v>HE01</v>
      </c>
      <c r="C402" s="1">
        <f>VLOOKUP(A402&amp;B402,Weather!$C$8:$G$247,2,1)</f>
        <v>57</v>
      </c>
      <c r="D402" s="1">
        <f>VLOOKUP(A402&amp;B402,Weather!$C$8:$G$247,3,1)</f>
        <v>93</v>
      </c>
      <c r="E402" s="18">
        <f>SupportData!$F$16*((SupportData!$F$17+(C402-32)*5/9)^2)*(SupportData!$F$18-D402/100)*SupportData!$F$10*2.6417205235815E-07/1000000</f>
        <v>0</v>
      </c>
      <c r="F402" s="18">
        <f>INDEX(Weather!$J$8:$AG$37,MATCH(A402,Weather!$I$8:$I$37,0),MATCH(B402,Weather!$J$7:$AG$7,0))*SupportData!$F$9/231000000</f>
        <v>0</v>
      </c>
      <c r="G402" s="1">
        <f>INDEX(LMP!$E$2:$AB$31,MATCH(sheet1!A402,LMP!$A$2:$A$31,0),MATCH(B402,LMP!$E$1:$AB$1,0))</f>
        <v>19.510000000000002</v>
      </c>
    </row>
    <row r="403" spans="1:7">
      <c r="A403" s="17">
        <f t="shared" si="11"/>
        <v>40711</v>
      </c>
      <c r="B403" s="1" t="str">
        <f t="shared" si="12"/>
        <v>HE02</v>
      </c>
      <c r="C403" s="1">
        <f>VLOOKUP(A403&amp;B403,Weather!$C$8:$G$247,2,1)</f>
        <v>57</v>
      </c>
      <c r="D403" s="1">
        <f>VLOOKUP(A403&amp;B403,Weather!$C$8:$G$247,3,1)</f>
        <v>93</v>
      </c>
      <c r="E403" s="18">
        <f>SupportData!$F$16*((SupportData!$F$17+(C403-32)*5/9)^2)*(SupportData!$F$18-D403/100)*SupportData!$F$10*2.6417205235815E-07/1000000</f>
        <v>0</v>
      </c>
      <c r="F403" s="18">
        <f>INDEX(Weather!$J$8:$AG$37,MATCH(A403,Weather!$I$8:$I$37,0),MATCH(B403,Weather!$J$7:$AG$7,0))*SupportData!$F$9/231000000</f>
        <v>0</v>
      </c>
      <c r="G403" s="1">
        <f>INDEX(LMP!$E$2:$AB$31,MATCH(sheet1!A403,LMP!$A$2:$A$31,0),MATCH(B403,LMP!$E$1:$AB$1,0))</f>
        <v>22.46</v>
      </c>
    </row>
    <row r="404" spans="1:7">
      <c r="A404" s="17">
        <f t="shared" si="11"/>
        <v>40711</v>
      </c>
      <c r="B404" s="1" t="str">
        <f t="shared" si="12"/>
        <v>HE03</v>
      </c>
      <c r="C404" s="1">
        <f>VLOOKUP(A404&amp;B404,Weather!$C$8:$G$247,2,1)</f>
        <v>57</v>
      </c>
      <c r="D404" s="1">
        <f>VLOOKUP(A404&amp;B404,Weather!$C$8:$G$247,3,1)</f>
        <v>93</v>
      </c>
      <c r="E404" s="18">
        <f>SupportData!$F$16*((SupportData!$F$17+(C404-32)*5/9)^2)*(SupportData!$F$18-D404/100)*SupportData!$F$10*2.6417205235815E-07/1000000</f>
        <v>0</v>
      </c>
      <c r="F404" s="18">
        <f>INDEX(Weather!$J$8:$AG$37,MATCH(A404,Weather!$I$8:$I$37,0),MATCH(B404,Weather!$J$7:$AG$7,0))*SupportData!$F$9/231000000</f>
        <v>0</v>
      </c>
      <c r="G404" s="1">
        <f>INDEX(LMP!$E$2:$AB$31,MATCH(sheet1!A404,LMP!$A$2:$A$31,0),MATCH(B404,LMP!$E$1:$AB$1,0))</f>
        <v>20.61</v>
      </c>
    </row>
    <row r="405" spans="1:7">
      <c r="A405" s="17">
        <f t="shared" si="11"/>
        <v>40711</v>
      </c>
      <c r="B405" s="1" t="str">
        <f t="shared" si="12"/>
        <v>HE04</v>
      </c>
      <c r="C405" s="1">
        <f>VLOOKUP(A405&amp;B405,Weather!$C$8:$G$247,2,1)</f>
        <v>57</v>
      </c>
      <c r="D405" s="1">
        <f>VLOOKUP(A405&amp;B405,Weather!$C$8:$G$247,3,1)</f>
        <v>87</v>
      </c>
      <c r="E405" s="18">
        <f>SupportData!$F$16*((SupportData!$F$17+(C405-32)*5/9)^2)*(SupportData!$F$18-D405/100)*SupportData!$F$10*2.6417205235815E-07/1000000</f>
        <v>0</v>
      </c>
      <c r="F405" s="18">
        <f>INDEX(Weather!$J$8:$AG$37,MATCH(A405,Weather!$I$8:$I$37,0),MATCH(B405,Weather!$J$7:$AG$7,0))*SupportData!$F$9/231000000</f>
        <v>0</v>
      </c>
      <c r="G405" s="1">
        <f>INDEX(LMP!$E$2:$AB$31,MATCH(sheet1!A405,LMP!$A$2:$A$31,0),MATCH(B405,LMP!$E$1:$AB$1,0))</f>
        <v>25.81</v>
      </c>
    </row>
    <row r="406" spans="1:7">
      <c r="A406" s="17">
        <f t="shared" si="11"/>
        <v>40711</v>
      </c>
      <c r="B406" s="1" t="str">
        <f t="shared" si="12"/>
        <v>HE05</v>
      </c>
      <c r="C406" s="1">
        <f>VLOOKUP(A406&amp;B406,Weather!$C$8:$G$247,2,1)</f>
        <v>57</v>
      </c>
      <c r="D406" s="1">
        <f>VLOOKUP(A406&amp;B406,Weather!$C$8:$G$247,3,1)</f>
        <v>87</v>
      </c>
      <c r="E406" s="18">
        <f>SupportData!$F$16*((SupportData!$F$17+(C406-32)*5/9)^2)*(SupportData!$F$18-D406/100)*SupportData!$F$10*2.6417205235815E-07/1000000</f>
        <v>0</v>
      </c>
      <c r="F406" s="18">
        <f>INDEX(Weather!$J$8:$AG$37,MATCH(A406,Weather!$I$8:$I$37,0),MATCH(B406,Weather!$J$7:$AG$7,0))*SupportData!$F$9/231000000</f>
        <v>0</v>
      </c>
      <c r="G406" s="1">
        <f>INDEX(LMP!$E$2:$AB$31,MATCH(sheet1!A406,LMP!$A$2:$A$31,0),MATCH(B406,LMP!$E$1:$AB$1,0))</f>
        <v>27.38</v>
      </c>
    </row>
    <row r="407" spans="1:7">
      <c r="A407" s="17">
        <f t="shared" si="11"/>
        <v>40711</v>
      </c>
      <c r="B407" s="1" t="str">
        <f t="shared" si="12"/>
        <v>HE06</v>
      </c>
      <c r="C407" s="1">
        <f>VLOOKUP(A407&amp;B407,Weather!$C$8:$G$247,2,1)</f>
        <v>57</v>
      </c>
      <c r="D407" s="1">
        <f>VLOOKUP(A407&amp;B407,Weather!$C$8:$G$247,3,1)</f>
        <v>87</v>
      </c>
      <c r="E407" s="18">
        <f>SupportData!$F$16*((SupportData!$F$17+(C407-32)*5/9)^2)*(SupportData!$F$18-D407/100)*SupportData!$F$10*2.6417205235815E-07/1000000</f>
        <v>0</v>
      </c>
      <c r="F407" s="18">
        <f>INDEX(Weather!$J$8:$AG$37,MATCH(A407,Weather!$I$8:$I$37,0),MATCH(B407,Weather!$J$7:$AG$7,0))*SupportData!$F$9/231000000</f>
        <v>0</v>
      </c>
      <c r="G407" s="1">
        <f>INDEX(LMP!$E$2:$AB$31,MATCH(sheet1!A407,LMP!$A$2:$A$31,0),MATCH(B407,LMP!$E$1:$AB$1,0))</f>
        <v>23.05</v>
      </c>
    </row>
    <row r="408" spans="1:7">
      <c r="A408" s="17">
        <f t="shared" si="11"/>
        <v>40711</v>
      </c>
      <c r="B408" s="1" t="str">
        <f t="shared" si="12"/>
        <v>HE07</v>
      </c>
      <c r="C408" s="1">
        <f>VLOOKUP(A408&amp;B408,Weather!$C$8:$G$247,2,1)</f>
        <v>59</v>
      </c>
      <c r="D408" s="1">
        <f>VLOOKUP(A408&amp;B408,Weather!$C$8:$G$247,3,1)</f>
        <v>90</v>
      </c>
      <c r="E408" s="18">
        <f>SupportData!$F$16*((SupportData!$F$17+(C408-32)*5/9)^2)*(SupportData!$F$18-D408/100)*SupportData!$F$10*2.6417205235815E-07/1000000</f>
        <v>0</v>
      </c>
      <c r="F408" s="18">
        <f>INDEX(Weather!$J$8:$AG$37,MATCH(A408,Weather!$I$8:$I$37,0),MATCH(B408,Weather!$J$7:$AG$7,0))*SupportData!$F$9/231000000</f>
        <v>0</v>
      </c>
      <c r="G408" s="1">
        <f>INDEX(LMP!$E$2:$AB$31,MATCH(sheet1!A408,LMP!$A$2:$A$31,0),MATCH(B408,LMP!$E$1:$AB$1,0))</f>
        <v>25.79</v>
      </c>
    </row>
    <row r="409" spans="1:7">
      <c r="A409" s="17">
        <f t="shared" si="11"/>
        <v>40711</v>
      </c>
      <c r="B409" s="1" t="str">
        <f t="shared" si="12"/>
        <v>HE08</v>
      </c>
      <c r="C409" s="1">
        <f>VLOOKUP(A409&amp;B409,Weather!$C$8:$G$247,2,1)</f>
        <v>59</v>
      </c>
      <c r="D409" s="1">
        <f>VLOOKUP(A409&amp;B409,Weather!$C$8:$G$247,3,1)</f>
        <v>90</v>
      </c>
      <c r="E409" s="18">
        <f>SupportData!$F$16*((SupportData!$F$17+(C409-32)*5/9)^2)*(SupportData!$F$18-D409/100)*SupportData!$F$10*2.6417205235815E-07/1000000</f>
        <v>0</v>
      </c>
      <c r="F409" s="18">
        <f>INDEX(Weather!$J$8:$AG$37,MATCH(A409,Weather!$I$8:$I$37,0),MATCH(B409,Weather!$J$7:$AG$7,0))*SupportData!$F$9/231000000</f>
        <v>0</v>
      </c>
      <c r="G409" s="1">
        <f>INDEX(LMP!$E$2:$AB$31,MATCH(sheet1!A409,LMP!$A$2:$A$31,0),MATCH(B409,LMP!$E$1:$AB$1,0))</f>
        <v>69.53</v>
      </c>
    </row>
    <row r="410" spans="1:7">
      <c r="A410" s="17">
        <f t="shared" si="11"/>
        <v>40711</v>
      </c>
      <c r="B410" s="1" t="str">
        <f t="shared" si="12"/>
        <v>HE09</v>
      </c>
      <c r="C410" s="1">
        <f>VLOOKUP(A410&amp;B410,Weather!$C$8:$G$247,2,1)</f>
        <v>59</v>
      </c>
      <c r="D410" s="1">
        <f>VLOOKUP(A410&amp;B410,Weather!$C$8:$G$247,3,1)</f>
        <v>90</v>
      </c>
      <c r="E410" s="18">
        <f>SupportData!$F$16*((SupportData!$F$17+(C410-32)*5/9)^2)*(SupportData!$F$18-D410/100)*SupportData!$F$10*2.6417205235815E-07/1000000</f>
        <v>0</v>
      </c>
      <c r="F410" s="18">
        <f>INDEX(Weather!$J$8:$AG$37,MATCH(A410,Weather!$I$8:$I$37,0),MATCH(B410,Weather!$J$7:$AG$7,0))*SupportData!$F$9/231000000</f>
        <v>0</v>
      </c>
      <c r="G410" s="1">
        <f>INDEX(LMP!$E$2:$AB$31,MATCH(sheet1!A410,LMP!$A$2:$A$31,0),MATCH(B410,LMP!$E$1:$AB$1,0))</f>
        <v>30.7</v>
      </c>
    </row>
    <row r="411" spans="1:7">
      <c r="A411" s="17">
        <f t="shared" si="11"/>
        <v>40711</v>
      </c>
      <c r="B411" s="1" t="str">
        <f t="shared" si="12"/>
        <v>HE10</v>
      </c>
      <c r="C411" s="1">
        <f>VLOOKUP(A411&amp;B411,Weather!$C$8:$G$247,2,1)</f>
        <v>66</v>
      </c>
      <c r="D411" s="1">
        <f>VLOOKUP(A411&amp;B411,Weather!$C$8:$G$247,3,1)</f>
        <v>81</v>
      </c>
      <c r="E411" s="18">
        <f>SupportData!$F$16*((SupportData!$F$17+(C411-32)*5/9)^2)*(SupportData!$F$18-D411/100)*SupportData!$F$10*2.6417205235815E-07/1000000</f>
        <v>0</v>
      </c>
      <c r="F411" s="18">
        <f>INDEX(Weather!$J$8:$AG$37,MATCH(A411,Weather!$I$8:$I$37,0),MATCH(B411,Weather!$J$7:$AG$7,0))*SupportData!$F$9/231000000</f>
        <v>0</v>
      </c>
      <c r="G411" s="1">
        <f>INDEX(LMP!$E$2:$AB$31,MATCH(sheet1!A411,LMP!$A$2:$A$31,0),MATCH(B411,LMP!$E$1:$AB$1,0))</f>
        <v>29.4</v>
      </c>
    </row>
    <row r="412" spans="1:7">
      <c r="A412" s="17">
        <f t="shared" si="11"/>
        <v>40711</v>
      </c>
      <c r="B412" s="1" t="str">
        <f t="shared" si="12"/>
        <v>HE11</v>
      </c>
      <c r="C412" s="1">
        <f>VLOOKUP(A412&amp;B412,Weather!$C$8:$G$247,2,1)</f>
        <v>66</v>
      </c>
      <c r="D412" s="1">
        <f>VLOOKUP(A412&amp;B412,Weather!$C$8:$G$247,3,1)</f>
        <v>81</v>
      </c>
      <c r="E412" s="18">
        <f>SupportData!$F$16*((SupportData!$F$17+(C412-32)*5/9)^2)*(SupportData!$F$18-D412/100)*SupportData!$F$10*2.6417205235815E-07/1000000</f>
        <v>0</v>
      </c>
      <c r="F412" s="18">
        <f>INDEX(Weather!$J$8:$AG$37,MATCH(A412,Weather!$I$8:$I$37,0),MATCH(B412,Weather!$J$7:$AG$7,0))*SupportData!$F$9/231000000</f>
        <v>0</v>
      </c>
      <c r="G412" s="1">
        <f>INDEX(LMP!$E$2:$AB$31,MATCH(sheet1!A412,LMP!$A$2:$A$31,0),MATCH(B412,LMP!$E$1:$AB$1,0))</f>
        <v>36.54</v>
      </c>
    </row>
    <row r="413" spans="1:7">
      <c r="A413" s="17">
        <f t="shared" si="11"/>
        <v>40711</v>
      </c>
      <c r="B413" s="1" t="str">
        <f t="shared" si="12"/>
        <v>HE12</v>
      </c>
      <c r="C413" s="1">
        <f>VLOOKUP(A413&amp;B413,Weather!$C$8:$G$247,2,1)</f>
        <v>66</v>
      </c>
      <c r="D413" s="1">
        <f>VLOOKUP(A413&amp;B413,Weather!$C$8:$G$247,3,1)</f>
        <v>81</v>
      </c>
      <c r="E413" s="18">
        <f>SupportData!$F$16*((SupportData!$F$17+(C413-32)*5/9)^2)*(SupportData!$F$18-D413/100)*SupportData!$F$10*2.6417205235815E-07/1000000</f>
        <v>0</v>
      </c>
      <c r="F413" s="18">
        <f>INDEX(Weather!$J$8:$AG$37,MATCH(A413,Weather!$I$8:$I$37,0),MATCH(B413,Weather!$J$7:$AG$7,0))*SupportData!$F$9/231000000</f>
        <v>0</v>
      </c>
      <c r="G413" s="1">
        <f>INDEX(LMP!$E$2:$AB$31,MATCH(sheet1!A413,LMP!$A$2:$A$31,0),MATCH(B413,LMP!$E$1:$AB$1,0))</f>
        <v>31.67</v>
      </c>
    </row>
    <row r="414" spans="1:7">
      <c r="A414" s="17">
        <f t="shared" si="11"/>
        <v>40711</v>
      </c>
      <c r="B414" s="1" t="str">
        <f t="shared" si="12"/>
        <v>HE13</v>
      </c>
      <c r="C414" s="1">
        <f>VLOOKUP(A414&amp;B414,Weather!$C$8:$G$247,2,1)</f>
        <v>72</v>
      </c>
      <c r="D414" s="1">
        <f>VLOOKUP(A414&amp;B414,Weather!$C$8:$G$247,3,1)</f>
        <v>68</v>
      </c>
      <c r="E414" s="18">
        <f>SupportData!$F$16*((SupportData!$F$17+(C414-32)*5/9)^2)*(SupportData!$F$18-D414/100)*SupportData!$F$10*2.6417205235815E-07/1000000</f>
        <v>0</v>
      </c>
      <c r="F414" s="18">
        <f>INDEX(Weather!$J$8:$AG$37,MATCH(A414,Weather!$I$8:$I$37,0),MATCH(B414,Weather!$J$7:$AG$7,0))*SupportData!$F$9/231000000</f>
        <v>0</v>
      </c>
      <c r="G414" s="1">
        <f>INDEX(LMP!$E$2:$AB$31,MATCH(sheet1!A414,LMP!$A$2:$A$31,0),MATCH(B414,LMP!$E$1:$AB$1,0))</f>
        <v>34.1</v>
      </c>
    </row>
    <row r="415" spans="1:7">
      <c r="A415" s="17">
        <f t="shared" si="11"/>
        <v>40711</v>
      </c>
      <c r="B415" s="1" t="str">
        <f t="shared" si="12"/>
        <v>HE14</v>
      </c>
      <c r="C415" s="1">
        <f>VLOOKUP(A415&amp;B415,Weather!$C$8:$G$247,2,1)</f>
        <v>72</v>
      </c>
      <c r="D415" s="1">
        <f>VLOOKUP(A415&amp;B415,Weather!$C$8:$G$247,3,1)</f>
        <v>68</v>
      </c>
      <c r="E415" s="18">
        <f>SupportData!$F$16*((SupportData!$F$17+(C415-32)*5/9)^2)*(SupportData!$F$18-D415/100)*SupportData!$F$10*2.6417205235815E-07/1000000</f>
        <v>0</v>
      </c>
      <c r="F415" s="18">
        <f>INDEX(Weather!$J$8:$AG$37,MATCH(A415,Weather!$I$8:$I$37,0),MATCH(B415,Weather!$J$7:$AG$7,0))*SupportData!$F$9/231000000</f>
        <v>0</v>
      </c>
      <c r="G415" s="1">
        <f>INDEX(LMP!$E$2:$AB$31,MATCH(sheet1!A415,LMP!$A$2:$A$31,0),MATCH(B415,LMP!$E$1:$AB$1,0))</f>
        <v>31.28</v>
      </c>
    </row>
    <row r="416" spans="1:7">
      <c r="A416" s="17">
        <f t="shared" si="11"/>
        <v>40711</v>
      </c>
      <c r="B416" s="1" t="str">
        <f t="shared" si="12"/>
        <v>HE15</v>
      </c>
      <c r="C416" s="1">
        <f>VLOOKUP(A416&amp;B416,Weather!$C$8:$G$247,2,1)</f>
        <v>72</v>
      </c>
      <c r="D416" s="1">
        <f>VLOOKUP(A416&amp;B416,Weather!$C$8:$G$247,3,1)</f>
        <v>68</v>
      </c>
      <c r="E416" s="18">
        <f>SupportData!$F$16*((SupportData!$F$17+(C416-32)*5/9)^2)*(SupportData!$F$18-D416/100)*SupportData!$F$10*2.6417205235815E-07/1000000</f>
        <v>0</v>
      </c>
      <c r="F416" s="18">
        <f>INDEX(Weather!$J$8:$AG$37,MATCH(A416,Weather!$I$8:$I$37,0),MATCH(B416,Weather!$J$7:$AG$7,0))*SupportData!$F$9/231000000</f>
        <v>0</v>
      </c>
      <c r="G416" s="1">
        <f>INDEX(LMP!$E$2:$AB$31,MATCH(sheet1!A416,LMP!$A$2:$A$31,0),MATCH(B416,LMP!$E$1:$AB$1,0))</f>
        <v>38.630000000000003</v>
      </c>
    </row>
    <row r="417" spans="1:7">
      <c r="A417" s="17">
        <f t="shared" si="11"/>
        <v>40711</v>
      </c>
      <c r="B417" s="1" t="str">
        <f t="shared" si="12"/>
        <v>HE16</v>
      </c>
      <c r="C417" s="1">
        <f>VLOOKUP(A417&amp;B417,Weather!$C$8:$G$247,2,1)</f>
        <v>82</v>
      </c>
      <c r="D417" s="1">
        <f>VLOOKUP(A417&amp;B417,Weather!$C$8:$G$247,3,1)</f>
        <v>44</v>
      </c>
      <c r="E417" s="18">
        <f>SupportData!$F$16*((SupportData!$F$17+(C417-32)*5/9)^2)*(SupportData!$F$18-D417/100)*SupportData!$F$10*2.6417205235815E-07/1000000</f>
        <v>0</v>
      </c>
      <c r="F417" s="18">
        <f>INDEX(Weather!$J$8:$AG$37,MATCH(A417,Weather!$I$8:$I$37,0),MATCH(B417,Weather!$J$7:$AG$7,0))*SupportData!$F$9/231000000</f>
        <v>0</v>
      </c>
      <c r="G417" s="1">
        <f>INDEX(LMP!$E$2:$AB$31,MATCH(sheet1!A417,LMP!$A$2:$A$31,0),MATCH(B417,LMP!$E$1:$AB$1,0))</f>
        <v>54.55</v>
      </c>
    </row>
    <row r="418" spans="1:7">
      <c r="A418" s="17">
        <f t="shared" si="11"/>
        <v>40711</v>
      </c>
      <c r="B418" s="1" t="str">
        <f t="shared" si="12"/>
        <v>HE17</v>
      </c>
      <c r="C418" s="1">
        <f>VLOOKUP(A418&amp;B418,Weather!$C$8:$G$247,2,1)</f>
        <v>82</v>
      </c>
      <c r="D418" s="1">
        <f>VLOOKUP(A418&amp;B418,Weather!$C$8:$G$247,3,1)</f>
        <v>44</v>
      </c>
      <c r="E418" s="18">
        <f>SupportData!$F$16*((SupportData!$F$17+(C418-32)*5/9)^2)*(SupportData!$F$18-D418/100)*SupportData!$F$10*2.6417205235815E-07/1000000</f>
        <v>0</v>
      </c>
      <c r="F418" s="18">
        <f>INDEX(Weather!$J$8:$AG$37,MATCH(A418,Weather!$I$8:$I$37,0),MATCH(B418,Weather!$J$7:$AG$7,0))*SupportData!$F$9/231000000</f>
        <v>0</v>
      </c>
      <c r="G418" s="1">
        <f>INDEX(LMP!$E$2:$AB$31,MATCH(sheet1!A418,LMP!$A$2:$A$31,0),MATCH(B418,LMP!$E$1:$AB$1,0))</f>
        <v>30.47</v>
      </c>
    </row>
    <row r="419" spans="1:7">
      <c r="A419" s="17">
        <f t="shared" si="11"/>
        <v>40711</v>
      </c>
      <c r="B419" s="1" t="str">
        <f t="shared" si="12"/>
        <v>HE18</v>
      </c>
      <c r="C419" s="1">
        <f>VLOOKUP(A419&amp;B419,Weather!$C$8:$G$247,2,1)</f>
        <v>82</v>
      </c>
      <c r="D419" s="1">
        <f>VLOOKUP(A419&amp;B419,Weather!$C$8:$G$247,3,1)</f>
        <v>44</v>
      </c>
      <c r="E419" s="18">
        <f>SupportData!$F$16*((SupportData!$F$17+(C419-32)*5/9)^2)*(SupportData!$F$18-D419/100)*SupportData!$F$10*2.6417205235815E-07/1000000</f>
        <v>0</v>
      </c>
      <c r="F419" s="18">
        <f>INDEX(Weather!$J$8:$AG$37,MATCH(A419,Weather!$I$8:$I$37,0),MATCH(B419,Weather!$J$7:$AG$7,0))*SupportData!$F$9/231000000</f>
        <v>0</v>
      </c>
      <c r="G419" s="1">
        <f>INDEX(LMP!$E$2:$AB$31,MATCH(sheet1!A419,LMP!$A$2:$A$31,0),MATCH(B419,LMP!$E$1:$AB$1,0))</f>
        <v>43.52</v>
      </c>
    </row>
    <row r="420" spans="1:7">
      <c r="A420" s="17">
        <f t="shared" si="11"/>
        <v>40711</v>
      </c>
      <c r="B420" s="1" t="str">
        <f t="shared" si="12"/>
        <v>HE19</v>
      </c>
      <c r="C420" s="1">
        <f>VLOOKUP(A420&amp;B420,Weather!$C$8:$G$247,2,1)</f>
        <v>71</v>
      </c>
      <c r="D420" s="1">
        <f>VLOOKUP(A420&amp;B420,Weather!$C$8:$G$247,3,1)</f>
        <v>66</v>
      </c>
      <c r="E420" s="18">
        <f>SupportData!$F$16*((SupportData!$F$17+(C420-32)*5/9)^2)*(SupportData!$F$18-D420/100)*SupportData!$F$10*2.6417205235815E-07/1000000</f>
        <v>0</v>
      </c>
      <c r="F420" s="18">
        <f>INDEX(Weather!$J$8:$AG$37,MATCH(A420,Weather!$I$8:$I$37,0),MATCH(B420,Weather!$J$7:$AG$7,0))*SupportData!$F$9/231000000</f>
        <v>0</v>
      </c>
      <c r="G420" s="1">
        <f>INDEX(LMP!$E$2:$AB$31,MATCH(sheet1!A420,LMP!$A$2:$A$31,0),MATCH(B420,LMP!$E$1:$AB$1,0))</f>
        <v>30.02</v>
      </c>
    </row>
    <row r="421" spans="1:7">
      <c r="A421" s="17">
        <f t="shared" si="11"/>
        <v>40711</v>
      </c>
      <c r="B421" s="1" t="str">
        <f t="shared" si="12"/>
        <v>HE20</v>
      </c>
      <c r="C421" s="1">
        <f>VLOOKUP(A421&amp;B421,Weather!$C$8:$G$247,2,1)</f>
        <v>71</v>
      </c>
      <c r="D421" s="1">
        <f>VLOOKUP(A421&amp;B421,Weather!$C$8:$G$247,3,1)</f>
        <v>66</v>
      </c>
      <c r="E421" s="18">
        <f>SupportData!$F$16*((SupportData!$F$17+(C421-32)*5/9)^2)*(SupportData!$F$18-D421/100)*SupportData!$F$10*2.6417205235815E-07/1000000</f>
        <v>0</v>
      </c>
      <c r="F421" s="18">
        <f>INDEX(Weather!$J$8:$AG$37,MATCH(A421,Weather!$I$8:$I$37,0),MATCH(B421,Weather!$J$7:$AG$7,0))*SupportData!$F$9/231000000</f>
        <v>0</v>
      </c>
      <c r="G421" s="1">
        <f>INDEX(LMP!$E$2:$AB$31,MATCH(sheet1!A421,LMP!$A$2:$A$31,0),MATCH(B421,LMP!$E$1:$AB$1,0))</f>
        <v>30.47</v>
      </c>
    </row>
    <row r="422" spans="1:7">
      <c r="A422" s="17">
        <f t="shared" si="11"/>
        <v>40711</v>
      </c>
      <c r="B422" s="1" t="str">
        <f t="shared" si="12"/>
        <v>HE21</v>
      </c>
      <c r="C422" s="1">
        <f>VLOOKUP(A422&amp;B422,Weather!$C$8:$G$247,2,1)</f>
        <v>71</v>
      </c>
      <c r="D422" s="1">
        <f>VLOOKUP(A422&amp;B422,Weather!$C$8:$G$247,3,1)</f>
        <v>66</v>
      </c>
      <c r="E422" s="18">
        <f>SupportData!$F$16*((SupportData!$F$17+(C422-32)*5/9)^2)*(SupportData!$F$18-D422/100)*SupportData!$F$10*2.6417205235815E-07/1000000</f>
        <v>0</v>
      </c>
      <c r="F422" s="18">
        <f>INDEX(Weather!$J$8:$AG$37,MATCH(A422,Weather!$I$8:$I$37,0),MATCH(B422,Weather!$J$7:$AG$7,0))*SupportData!$F$9/231000000</f>
        <v>0</v>
      </c>
      <c r="G422" s="1">
        <f>INDEX(LMP!$E$2:$AB$31,MATCH(sheet1!A422,LMP!$A$2:$A$31,0),MATCH(B422,LMP!$E$1:$AB$1,0))</f>
        <v>34.24</v>
      </c>
    </row>
    <row r="423" spans="1:7">
      <c r="A423" s="17">
        <f t="shared" si="11"/>
        <v>40711</v>
      </c>
      <c r="B423" s="1" t="str">
        <f t="shared" si="12"/>
        <v>HE22</v>
      </c>
      <c r="C423" s="1">
        <f>VLOOKUP(A423&amp;B423,Weather!$C$8:$G$247,2,1)</f>
        <v>67</v>
      </c>
      <c r="D423" s="1">
        <f>VLOOKUP(A423&amp;B423,Weather!$C$8:$G$247,3,1)</f>
        <v>76</v>
      </c>
      <c r="E423" s="18">
        <f>SupportData!$F$16*((SupportData!$F$17+(C423-32)*5/9)^2)*(SupportData!$F$18-D423/100)*SupportData!$F$10*2.6417205235815E-07/1000000</f>
        <v>0</v>
      </c>
      <c r="F423" s="18">
        <f>INDEX(Weather!$J$8:$AG$37,MATCH(A423,Weather!$I$8:$I$37,0),MATCH(B423,Weather!$J$7:$AG$7,0))*SupportData!$F$9/231000000</f>
        <v>0</v>
      </c>
      <c r="G423" s="1">
        <f>INDEX(LMP!$E$2:$AB$31,MATCH(sheet1!A423,LMP!$A$2:$A$31,0),MATCH(B423,LMP!$E$1:$AB$1,0))</f>
        <v>28.74</v>
      </c>
    </row>
    <row r="424" spans="1:7">
      <c r="A424" s="17">
        <f t="shared" si="11"/>
        <v>40711</v>
      </c>
      <c r="B424" s="1" t="str">
        <f t="shared" si="12"/>
        <v>HE23</v>
      </c>
      <c r="C424" s="1">
        <f>VLOOKUP(A424&amp;B424,Weather!$C$8:$G$247,2,1)</f>
        <v>67</v>
      </c>
      <c r="D424" s="1">
        <f>VLOOKUP(A424&amp;B424,Weather!$C$8:$G$247,3,1)</f>
        <v>76</v>
      </c>
      <c r="E424" s="18">
        <f>SupportData!$F$16*((SupportData!$F$17+(C424-32)*5/9)^2)*(SupportData!$F$18-D424/100)*SupportData!$F$10*2.6417205235815E-07/1000000</f>
        <v>0</v>
      </c>
      <c r="F424" s="18">
        <f>INDEX(Weather!$J$8:$AG$37,MATCH(A424,Weather!$I$8:$I$37,0),MATCH(B424,Weather!$J$7:$AG$7,0))*SupportData!$F$9/231000000</f>
        <v>0</v>
      </c>
      <c r="G424" s="1">
        <f>INDEX(LMP!$E$2:$AB$31,MATCH(sheet1!A424,LMP!$A$2:$A$31,0),MATCH(B424,LMP!$E$1:$AB$1,0))</f>
        <v>24.68</v>
      </c>
    </row>
    <row r="425" spans="1:7">
      <c r="A425" s="17">
        <f t="shared" si="11"/>
        <v>40711</v>
      </c>
      <c r="B425" s="1" t="str">
        <f t="shared" si="12"/>
        <v>HE24</v>
      </c>
      <c r="C425" s="1">
        <f>VLOOKUP(A425&amp;B425,Weather!$C$8:$G$247,2,1)</f>
        <v>67</v>
      </c>
      <c r="D425" s="1">
        <f>VLOOKUP(A425&amp;B425,Weather!$C$8:$G$247,3,1)</f>
        <v>76</v>
      </c>
      <c r="E425" s="18">
        <f>SupportData!$F$16*((SupportData!$F$17+(C425-32)*5/9)^2)*(SupportData!$F$18-D425/100)*SupportData!$F$10*2.6417205235815E-07/1000000</f>
        <v>0</v>
      </c>
      <c r="F425" s="18">
        <f>INDEX(Weather!$J$8:$AG$37,MATCH(A425,Weather!$I$8:$I$37,0),MATCH(B425,Weather!$J$7:$AG$7,0))*SupportData!$F$9/231000000</f>
        <v>0</v>
      </c>
      <c r="G425" s="1">
        <f>INDEX(LMP!$E$2:$AB$31,MATCH(sheet1!A425,LMP!$A$2:$A$31,0),MATCH(B425,LMP!$E$1:$AB$1,0))</f>
        <v>24.14</v>
      </c>
    </row>
    <row r="426" spans="1:7">
      <c r="A426" s="17">
        <f t="shared" ref="A426:A489" si="13">DATE(YEAR(A402),MONTH(A402),DAY(A402)+1)</f>
        <v>40712</v>
      </c>
      <c r="B426" s="1" t="str">
        <f t="shared" ref="B426:B489" si="14">B402</f>
        <v>HE01</v>
      </c>
      <c r="C426" s="1">
        <f>VLOOKUP(A426&amp;B426,Weather!$C$8:$G$247,2,1)</f>
        <v>64</v>
      </c>
      <c r="D426" s="1">
        <f>VLOOKUP(A426&amp;B426,Weather!$C$8:$G$247,3,1)</f>
        <v>84</v>
      </c>
      <c r="E426" s="18">
        <f>SupportData!$F$16*((SupportData!$F$17+(C426-32)*5/9)^2)*(SupportData!$F$18-D426/100)*SupportData!$F$10*2.6417205235815E-07/1000000</f>
        <v>0</v>
      </c>
      <c r="F426" s="18">
        <f>INDEX(Weather!$J$8:$AG$37,MATCH(A426,Weather!$I$8:$I$37,0),MATCH(B426,Weather!$J$7:$AG$7,0))*SupportData!$F$9/231000000</f>
        <v>0</v>
      </c>
      <c r="G426" s="1">
        <f>INDEX(LMP!$E$2:$AB$31,MATCH(sheet1!A426,LMP!$A$2:$A$31,0),MATCH(B426,LMP!$E$1:$AB$1,0))</f>
        <v>23.44</v>
      </c>
    </row>
    <row r="427" spans="1:7">
      <c r="A427" s="17">
        <f t="shared" si="13"/>
        <v>40712</v>
      </c>
      <c r="B427" s="1" t="str">
        <f t="shared" si="14"/>
        <v>HE02</v>
      </c>
      <c r="C427" s="1">
        <f>VLOOKUP(A427&amp;B427,Weather!$C$8:$G$247,2,1)</f>
        <v>64</v>
      </c>
      <c r="D427" s="1">
        <f>VLOOKUP(A427&amp;B427,Weather!$C$8:$G$247,3,1)</f>
        <v>84</v>
      </c>
      <c r="E427" s="18">
        <f>SupportData!$F$16*((SupportData!$F$17+(C427-32)*5/9)^2)*(SupportData!$F$18-D427/100)*SupportData!$F$10*2.6417205235815E-07/1000000</f>
        <v>0</v>
      </c>
      <c r="F427" s="18">
        <f>INDEX(Weather!$J$8:$AG$37,MATCH(A427,Weather!$I$8:$I$37,0),MATCH(B427,Weather!$J$7:$AG$7,0))*SupportData!$F$9/231000000</f>
        <v>0</v>
      </c>
      <c r="G427" s="1">
        <f>INDEX(LMP!$E$2:$AB$31,MATCH(sheet1!A427,LMP!$A$2:$A$31,0),MATCH(B427,LMP!$E$1:$AB$1,0))</f>
        <v>23.29</v>
      </c>
    </row>
    <row r="428" spans="1:7">
      <c r="A428" s="17">
        <f t="shared" si="13"/>
        <v>40712</v>
      </c>
      <c r="B428" s="1" t="str">
        <f t="shared" si="14"/>
        <v>HE03</v>
      </c>
      <c r="C428" s="1">
        <f>VLOOKUP(A428&amp;B428,Weather!$C$8:$G$247,2,1)</f>
        <v>64</v>
      </c>
      <c r="D428" s="1">
        <f>VLOOKUP(A428&amp;B428,Weather!$C$8:$G$247,3,1)</f>
        <v>84</v>
      </c>
      <c r="E428" s="18">
        <f>SupportData!$F$16*((SupportData!$F$17+(C428-32)*5/9)^2)*(SupportData!$F$18-D428/100)*SupportData!$F$10*2.6417205235815E-07/1000000</f>
        <v>0</v>
      </c>
      <c r="F428" s="18">
        <f>INDEX(Weather!$J$8:$AG$37,MATCH(A428,Weather!$I$8:$I$37,0),MATCH(B428,Weather!$J$7:$AG$7,0))*SupportData!$F$9/231000000</f>
        <v>0</v>
      </c>
      <c r="G428" s="1">
        <f>INDEX(LMP!$E$2:$AB$31,MATCH(sheet1!A428,LMP!$A$2:$A$31,0),MATCH(B428,LMP!$E$1:$AB$1,0))</f>
        <v>20.23</v>
      </c>
    </row>
    <row r="429" spans="1:7">
      <c r="A429" s="17">
        <f t="shared" si="13"/>
        <v>40712</v>
      </c>
      <c r="B429" s="1" t="str">
        <f t="shared" si="14"/>
        <v>HE04</v>
      </c>
      <c r="C429" s="1">
        <f>VLOOKUP(A429&amp;B429,Weather!$C$8:$G$247,2,1)</f>
        <v>64</v>
      </c>
      <c r="D429" s="1">
        <f>VLOOKUP(A429&amp;B429,Weather!$C$8:$G$247,3,1)</f>
        <v>84</v>
      </c>
      <c r="E429" s="18">
        <f>SupportData!$F$16*((SupportData!$F$17+(C429-32)*5/9)^2)*(SupportData!$F$18-D429/100)*SupportData!$F$10*2.6417205235815E-07/1000000</f>
        <v>0</v>
      </c>
      <c r="F429" s="18">
        <f>INDEX(Weather!$J$8:$AG$37,MATCH(A429,Weather!$I$8:$I$37,0),MATCH(B429,Weather!$J$7:$AG$7,0))*SupportData!$F$9/231000000</f>
        <v>0</v>
      </c>
      <c r="G429" s="1">
        <f>INDEX(LMP!$E$2:$AB$31,MATCH(sheet1!A429,LMP!$A$2:$A$31,0),MATCH(B429,LMP!$E$1:$AB$1,0))</f>
        <v>19.170000000000002</v>
      </c>
    </row>
    <row r="430" spans="1:7">
      <c r="A430" s="17">
        <f t="shared" si="13"/>
        <v>40712</v>
      </c>
      <c r="B430" s="1" t="str">
        <f t="shared" si="14"/>
        <v>HE05</v>
      </c>
      <c r="C430" s="1">
        <f>VLOOKUP(A430&amp;B430,Weather!$C$8:$G$247,2,1)</f>
        <v>64</v>
      </c>
      <c r="D430" s="1">
        <f>VLOOKUP(A430&amp;B430,Weather!$C$8:$G$247,3,1)</f>
        <v>84</v>
      </c>
      <c r="E430" s="18">
        <f>SupportData!$F$16*((SupportData!$F$17+(C430-32)*5/9)^2)*(SupportData!$F$18-D430/100)*SupportData!$F$10*2.6417205235815E-07/1000000</f>
        <v>0</v>
      </c>
      <c r="F430" s="18">
        <f>INDEX(Weather!$J$8:$AG$37,MATCH(A430,Weather!$I$8:$I$37,0),MATCH(B430,Weather!$J$7:$AG$7,0))*SupportData!$F$9/231000000</f>
        <v>0</v>
      </c>
      <c r="G430" s="1">
        <f>INDEX(LMP!$E$2:$AB$31,MATCH(sheet1!A430,LMP!$A$2:$A$31,0),MATCH(B430,LMP!$E$1:$AB$1,0))</f>
        <v>18.600000000000001</v>
      </c>
    </row>
    <row r="431" spans="1:7">
      <c r="A431" s="17">
        <f t="shared" si="13"/>
        <v>40712</v>
      </c>
      <c r="B431" s="1" t="str">
        <f t="shared" si="14"/>
        <v>HE06</v>
      </c>
      <c r="C431" s="1">
        <f>VLOOKUP(A431&amp;B431,Weather!$C$8:$G$247,2,1)</f>
        <v>64</v>
      </c>
      <c r="D431" s="1">
        <f>VLOOKUP(A431&amp;B431,Weather!$C$8:$G$247,3,1)</f>
        <v>84</v>
      </c>
      <c r="E431" s="18">
        <f>SupportData!$F$16*((SupportData!$F$17+(C431-32)*5/9)^2)*(SupportData!$F$18-D431/100)*SupportData!$F$10*2.6417205235815E-07/1000000</f>
        <v>0</v>
      </c>
      <c r="F431" s="18">
        <f>INDEX(Weather!$J$8:$AG$37,MATCH(A431,Weather!$I$8:$I$37,0),MATCH(B431,Weather!$J$7:$AG$7,0))*SupportData!$F$9/231000000</f>
        <v>0</v>
      </c>
      <c r="G431" s="1">
        <f>INDEX(LMP!$E$2:$AB$31,MATCH(sheet1!A431,LMP!$A$2:$A$31,0),MATCH(B431,LMP!$E$1:$AB$1,0))</f>
        <v>16.760000000000002</v>
      </c>
    </row>
    <row r="432" spans="1:7">
      <c r="A432" s="17">
        <f t="shared" si="13"/>
        <v>40712</v>
      </c>
      <c r="B432" s="1" t="str">
        <f t="shared" si="14"/>
        <v>HE07</v>
      </c>
      <c r="C432" s="1">
        <f>VLOOKUP(A432&amp;B432,Weather!$C$8:$G$247,2,1)</f>
        <v>68</v>
      </c>
      <c r="D432" s="1">
        <f>VLOOKUP(A432&amp;B432,Weather!$C$8:$G$247,3,1)</f>
        <v>81</v>
      </c>
      <c r="E432" s="18">
        <f>SupportData!$F$16*((SupportData!$F$17+(C432-32)*5/9)^2)*(SupportData!$F$18-D432/100)*SupportData!$F$10*2.6417205235815E-07/1000000</f>
        <v>0</v>
      </c>
      <c r="F432" s="18">
        <f>INDEX(Weather!$J$8:$AG$37,MATCH(A432,Weather!$I$8:$I$37,0),MATCH(B432,Weather!$J$7:$AG$7,0))*SupportData!$F$9/231000000</f>
        <v>0</v>
      </c>
      <c r="G432" s="1">
        <f>INDEX(LMP!$E$2:$AB$31,MATCH(sheet1!A432,LMP!$A$2:$A$31,0),MATCH(B432,LMP!$E$1:$AB$1,0))</f>
        <v>32.44</v>
      </c>
    </row>
    <row r="433" spans="1:7">
      <c r="A433" s="17">
        <f t="shared" si="13"/>
        <v>40712</v>
      </c>
      <c r="B433" s="1" t="str">
        <f t="shared" si="14"/>
        <v>HE08</v>
      </c>
      <c r="C433" s="1">
        <f>VLOOKUP(A433&amp;B433,Weather!$C$8:$G$247,2,1)</f>
        <v>68</v>
      </c>
      <c r="D433" s="1">
        <f>VLOOKUP(A433&amp;B433,Weather!$C$8:$G$247,3,1)</f>
        <v>81</v>
      </c>
      <c r="E433" s="18">
        <f>SupportData!$F$16*((SupportData!$F$17+(C433-32)*5/9)^2)*(SupportData!$F$18-D433/100)*SupportData!$F$10*2.6417205235815E-07/1000000</f>
        <v>0</v>
      </c>
      <c r="F433" s="18">
        <f>INDEX(Weather!$J$8:$AG$37,MATCH(A433,Weather!$I$8:$I$37,0),MATCH(B433,Weather!$J$7:$AG$7,0))*SupportData!$F$9/231000000</f>
        <v>0</v>
      </c>
      <c r="G433" s="1">
        <f>INDEX(LMP!$E$2:$AB$31,MATCH(sheet1!A433,LMP!$A$2:$A$31,0),MATCH(B433,LMP!$E$1:$AB$1,0))</f>
        <v>24.27</v>
      </c>
    </row>
    <row r="434" spans="1:7">
      <c r="A434" s="17">
        <f t="shared" si="13"/>
        <v>40712</v>
      </c>
      <c r="B434" s="1" t="str">
        <f t="shared" si="14"/>
        <v>HE09</v>
      </c>
      <c r="C434" s="1">
        <f>VLOOKUP(A434&amp;B434,Weather!$C$8:$G$247,2,1)</f>
        <v>68</v>
      </c>
      <c r="D434" s="1">
        <f>VLOOKUP(A434&amp;B434,Weather!$C$8:$G$247,3,1)</f>
        <v>81</v>
      </c>
      <c r="E434" s="18">
        <f>SupportData!$F$16*((SupportData!$F$17+(C434-32)*5/9)^2)*(SupportData!$F$18-D434/100)*SupportData!$F$10*2.6417205235815E-07/1000000</f>
        <v>0</v>
      </c>
      <c r="F434" s="18">
        <f>INDEX(Weather!$J$8:$AG$37,MATCH(A434,Weather!$I$8:$I$37,0),MATCH(B434,Weather!$J$7:$AG$7,0))*SupportData!$F$9/231000000</f>
        <v>0</v>
      </c>
      <c r="G434" s="1">
        <f>INDEX(LMP!$E$2:$AB$31,MATCH(sheet1!A434,LMP!$A$2:$A$31,0),MATCH(B434,LMP!$E$1:$AB$1,0))</f>
        <v>23.71</v>
      </c>
    </row>
    <row r="435" spans="1:7">
      <c r="A435" s="17">
        <f t="shared" si="13"/>
        <v>40712</v>
      </c>
      <c r="B435" s="1" t="str">
        <f t="shared" si="14"/>
        <v>HE10</v>
      </c>
      <c r="C435" s="1">
        <f>VLOOKUP(A435&amp;B435,Weather!$C$8:$G$247,2,1)</f>
        <v>79</v>
      </c>
      <c r="D435" s="1">
        <f>VLOOKUP(A435&amp;B435,Weather!$C$8:$G$247,3,1)</f>
        <v>54</v>
      </c>
      <c r="E435" s="18">
        <f>SupportData!$F$16*((SupportData!$F$17+(C435-32)*5/9)^2)*(SupportData!$F$18-D435/100)*SupportData!$F$10*2.6417205235815E-07/1000000</f>
        <v>0</v>
      </c>
      <c r="F435" s="18">
        <f>INDEX(Weather!$J$8:$AG$37,MATCH(A435,Weather!$I$8:$I$37,0),MATCH(B435,Weather!$J$7:$AG$7,0))*SupportData!$F$9/231000000</f>
        <v>0</v>
      </c>
      <c r="G435" s="1">
        <f>INDEX(LMP!$E$2:$AB$31,MATCH(sheet1!A435,LMP!$A$2:$A$31,0),MATCH(B435,LMP!$E$1:$AB$1,0))</f>
        <v>24.79</v>
      </c>
    </row>
    <row r="436" spans="1:7">
      <c r="A436" s="17">
        <f t="shared" si="13"/>
        <v>40712</v>
      </c>
      <c r="B436" s="1" t="str">
        <f t="shared" si="14"/>
        <v>HE11</v>
      </c>
      <c r="C436" s="1">
        <f>VLOOKUP(A436&amp;B436,Weather!$C$8:$G$247,2,1)</f>
        <v>79</v>
      </c>
      <c r="D436" s="1">
        <f>VLOOKUP(A436&amp;B436,Weather!$C$8:$G$247,3,1)</f>
        <v>54</v>
      </c>
      <c r="E436" s="18">
        <f>SupportData!$F$16*((SupportData!$F$17+(C436-32)*5/9)^2)*(SupportData!$F$18-D436/100)*SupportData!$F$10*2.6417205235815E-07/1000000</f>
        <v>0</v>
      </c>
      <c r="F436" s="18">
        <f>INDEX(Weather!$J$8:$AG$37,MATCH(A436,Weather!$I$8:$I$37,0),MATCH(B436,Weather!$J$7:$AG$7,0))*SupportData!$F$9/231000000</f>
        <v>0</v>
      </c>
      <c r="G436" s="1">
        <f>INDEX(LMP!$E$2:$AB$31,MATCH(sheet1!A436,LMP!$A$2:$A$31,0),MATCH(B436,LMP!$E$1:$AB$1,0))</f>
        <v>25.94</v>
      </c>
    </row>
    <row r="437" spans="1:7">
      <c r="A437" s="17">
        <f t="shared" si="13"/>
        <v>40712</v>
      </c>
      <c r="B437" s="1" t="str">
        <f t="shared" si="14"/>
        <v>HE12</v>
      </c>
      <c r="C437" s="1">
        <f>VLOOKUP(A437&amp;B437,Weather!$C$8:$G$247,2,1)</f>
        <v>79</v>
      </c>
      <c r="D437" s="1">
        <f>VLOOKUP(A437&amp;B437,Weather!$C$8:$G$247,3,1)</f>
        <v>54</v>
      </c>
      <c r="E437" s="18">
        <f>SupportData!$F$16*((SupportData!$F$17+(C437-32)*5/9)^2)*(SupportData!$F$18-D437/100)*SupportData!$F$10*2.6417205235815E-07/1000000</f>
        <v>0</v>
      </c>
      <c r="F437" s="18">
        <f>INDEX(Weather!$J$8:$AG$37,MATCH(A437,Weather!$I$8:$I$37,0),MATCH(B437,Weather!$J$7:$AG$7,0))*SupportData!$F$9/231000000</f>
        <v>0</v>
      </c>
      <c r="G437" s="1">
        <f>INDEX(LMP!$E$2:$AB$31,MATCH(sheet1!A437,LMP!$A$2:$A$31,0),MATCH(B437,LMP!$E$1:$AB$1,0))</f>
        <v>25.36</v>
      </c>
    </row>
    <row r="438" spans="1:7">
      <c r="A438" s="17">
        <f t="shared" si="13"/>
        <v>40712</v>
      </c>
      <c r="B438" s="1" t="str">
        <f t="shared" si="14"/>
        <v>HE13</v>
      </c>
      <c r="C438" s="1">
        <f>VLOOKUP(A438&amp;B438,Weather!$C$8:$G$247,2,1)</f>
        <v>85</v>
      </c>
      <c r="D438" s="1">
        <f>VLOOKUP(A438&amp;B438,Weather!$C$8:$G$247,3,1)</f>
        <v>46</v>
      </c>
      <c r="E438" s="18">
        <f>SupportData!$F$16*((SupportData!$F$17+(C438-32)*5/9)^2)*(SupportData!$F$18-D438/100)*SupportData!$F$10*2.6417205235815E-07/1000000</f>
        <v>0</v>
      </c>
      <c r="F438" s="18">
        <f>INDEX(Weather!$J$8:$AG$37,MATCH(A438,Weather!$I$8:$I$37,0),MATCH(B438,Weather!$J$7:$AG$7,0))*SupportData!$F$9/231000000</f>
        <v>0</v>
      </c>
      <c r="G438" s="1">
        <f>INDEX(LMP!$E$2:$AB$31,MATCH(sheet1!A438,LMP!$A$2:$A$31,0),MATCH(B438,LMP!$E$1:$AB$1,0))</f>
        <v>24.56</v>
      </c>
    </row>
    <row r="439" spans="1:7">
      <c r="A439" s="17">
        <f t="shared" si="13"/>
        <v>40712</v>
      </c>
      <c r="B439" s="1" t="str">
        <f t="shared" si="14"/>
        <v>HE14</v>
      </c>
      <c r="C439" s="1">
        <f>VLOOKUP(A439&amp;B439,Weather!$C$8:$G$247,2,1)</f>
        <v>85</v>
      </c>
      <c r="D439" s="1">
        <f>VLOOKUP(A439&amp;B439,Weather!$C$8:$G$247,3,1)</f>
        <v>46</v>
      </c>
      <c r="E439" s="18">
        <f>SupportData!$F$16*((SupportData!$F$17+(C439-32)*5/9)^2)*(SupportData!$F$18-D439/100)*SupportData!$F$10*2.6417205235815E-07/1000000</f>
        <v>0</v>
      </c>
      <c r="F439" s="18">
        <f>INDEX(Weather!$J$8:$AG$37,MATCH(A439,Weather!$I$8:$I$37,0),MATCH(B439,Weather!$J$7:$AG$7,0))*SupportData!$F$9/231000000</f>
        <v>0</v>
      </c>
      <c r="G439" s="1">
        <f>INDEX(LMP!$E$2:$AB$31,MATCH(sheet1!A439,LMP!$A$2:$A$31,0),MATCH(B439,LMP!$E$1:$AB$1,0))</f>
        <v>25.39</v>
      </c>
    </row>
    <row r="440" spans="1:7">
      <c r="A440" s="17">
        <f t="shared" si="13"/>
        <v>40712</v>
      </c>
      <c r="B440" s="1" t="str">
        <f t="shared" si="14"/>
        <v>HE15</v>
      </c>
      <c r="C440" s="1">
        <f>VLOOKUP(A440&amp;B440,Weather!$C$8:$G$247,2,1)</f>
        <v>85</v>
      </c>
      <c r="D440" s="1">
        <f>VLOOKUP(A440&amp;B440,Weather!$C$8:$G$247,3,1)</f>
        <v>46</v>
      </c>
      <c r="E440" s="18">
        <f>SupportData!$F$16*((SupportData!$F$17+(C440-32)*5/9)^2)*(SupportData!$F$18-D440/100)*SupportData!$F$10*2.6417205235815E-07/1000000</f>
        <v>0</v>
      </c>
      <c r="F440" s="18">
        <f>INDEX(Weather!$J$8:$AG$37,MATCH(A440,Weather!$I$8:$I$37,0),MATCH(B440,Weather!$J$7:$AG$7,0))*SupportData!$F$9/231000000</f>
        <v>0</v>
      </c>
      <c r="G440" s="1">
        <f>INDEX(LMP!$E$2:$AB$31,MATCH(sheet1!A440,LMP!$A$2:$A$31,0),MATCH(B440,LMP!$E$1:$AB$1,0))</f>
        <v>25.68</v>
      </c>
    </row>
    <row r="441" spans="1:7">
      <c r="A441" s="17">
        <f t="shared" si="13"/>
        <v>40712</v>
      </c>
      <c r="B441" s="1" t="str">
        <f t="shared" si="14"/>
        <v>HE16</v>
      </c>
      <c r="C441" s="1">
        <f>VLOOKUP(A441&amp;B441,Weather!$C$8:$G$247,2,1)</f>
        <v>83</v>
      </c>
      <c r="D441" s="1">
        <f>VLOOKUP(A441&amp;B441,Weather!$C$8:$G$247,3,1)</f>
        <v>48</v>
      </c>
      <c r="E441" s="18">
        <f>SupportData!$F$16*((SupportData!$F$17+(C441-32)*5/9)^2)*(SupportData!$F$18-D441/100)*SupportData!$F$10*2.6417205235815E-07/1000000</f>
        <v>0</v>
      </c>
      <c r="F441" s="18">
        <f>INDEX(Weather!$J$8:$AG$37,MATCH(A441,Weather!$I$8:$I$37,0),MATCH(B441,Weather!$J$7:$AG$7,0))*SupportData!$F$9/231000000</f>
        <v>0</v>
      </c>
      <c r="G441" s="1">
        <f>INDEX(LMP!$E$2:$AB$31,MATCH(sheet1!A441,LMP!$A$2:$A$31,0),MATCH(B441,LMP!$E$1:$AB$1,0))</f>
        <v>26.7</v>
      </c>
    </row>
    <row r="442" spans="1:7">
      <c r="A442" s="17">
        <f t="shared" si="13"/>
        <v>40712</v>
      </c>
      <c r="B442" s="1" t="str">
        <f t="shared" si="14"/>
        <v>HE17</v>
      </c>
      <c r="C442" s="1">
        <f>VLOOKUP(A442&amp;B442,Weather!$C$8:$G$247,2,1)</f>
        <v>83</v>
      </c>
      <c r="D442" s="1">
        <f>VLOOKUP(A442&amp;B442,Weather!$C$8:$G$247,3,1)</f>
        <v>48</v>
      </c>
      <c r="E442" s="18">
        <f>SupportData!$F$16*((SupportData!$F$17+(C442-32)*5/9)^2)*(SupportData!$F$18-D442/100)*SupportData!$F$10*2.6417205235815E-07/1000000</f>
        <v>0</v>
      </c>
      <c r="F442" s="18">
        <f>INDEX(Weather!$J$8:$AG$37,MATCH(A442,Weather!$I$8:$I$37,0),MATCH(B442,Weather!$J$7:$AG$7,0))*SupportData!$F$9/231000000</f>
        <v>0</v>
      </c>
      <c r="G442" s="1">
        <f>INDEX(LMP!$E$2:$AB$31,MATCH(sheet1!A442,LMP!$A$2:$A$31,0),MATCH(B442,LMP!$E$1:$AB$1,0))</f>
        <v>26.61</v>
      </c>
    </row>
    <row r="443" spans="1:7">
      <c r="A443" s="17">
        <f t="shared" si="13"/>
        <v>40712</v>
      </c>
      <c r="B443" s="1" t="str">
        <f t="shared" si="14"/>
        <v>HE18</v>
      </c>
      <c r="C443" s="1">
        <f>VLOOKUP(A443&amp;B443,Weather!$C$8:$G$247,2,1)</f>
        <v>83</v>
      </c>
      <c r="D443" s="1">
        <f>VLOOKUP(A443&amp;B443,Weather!$C$8:$G$247,3,1)</f>
        <v>48</v>
      </c>
      <c r="E443" s="18">
        <f>SupportData!$F$16*((SupportData!$F$17+(C443-32)*5/9)^2)*(SupportData!$F$18-D443/100)*SupportData!$F$10*2.6417205235815E-07/1000000</f>
        <v>0</v>
      </c>
      <c r="F443" s="18">
        <f>INDEX(Weather!$J$8:$AG$37,MATCH(A443,Weather!$I$8:$I$37,0),MATCH(B443,Weather!$J$7:$AG$7,0))*SupportData!$F$9/231000000</f>
        <v>0</v>
      </c>
      <c r="G443" s="1">
        <f>INDEX(LMP!$E$2:$AB$31,MATCH(sheet1!A443,LMP!$A$2:$A$31,0),MATCH(B443,LMP!$E$1:$AB$1,0))</f>
        <v>26.61</v>
      </c>
    </row>
    <row r="444" spans="1:7">
      <c r="A444" s="17">
        <f t="shared" si="13"/>
        <v>40712</v>
      </c>
      <c r="B444" s="1" t="str">
        <f t="shared" si="14"/>
        <v>HE19</v>
      </c>
      <c r="C444" s="1">
        <f>VLOOKUP(A444&amp;B444,Weather!$C$8:$G$247,2,1)</f>
        <v>83</v>
      </c>
      <c r="D444" s="1">
        <f>VLOOKUP(A444&amp;B444,Weather!$C$8:$G$247,3,1)</f>
        <v>44</v>
      </c>
      <c r="E444" s="18">
        <f>SupportData!$F$16*((SupportData!$F$17+(C444-32)*5/9)^2)*(SupportData!$F$18-D444/100)*SupportData!$F$10*2.6417205235815E-07/1000000</f>
        <v>0</v>
      </c>
      <c r="F444" s="18">
        <f>INDEX(Weather!$J$8:$AG$37,MATCH(A444,Weather!$I$8:$I$37,0),MATCH(B444,Weather!$J$7:$AG$7,0))*SupportData!$F$9/231000000</f>
        <v>0</v>
      </c>
      <c r="G444" s="1">
        <f>INDEX(LMP!$E$2:$AB$31,MATCH(sheet1!A444,LMP!$A$2:$A$31,0),MATCH(B444,LMP!$E$1:$AB$1,0))</f>
        <v>24.75</v>
      </c>
    </row>
    <row r="445" spans="1:7">
      <c r="A445" s="17">
        <f t="shared" si="13"/>
        <v>40712</v>
      </c>
      <c r="B445" s="1" t="str">
        <f t="shared" si="14"/>
        <v>HE20</v>
      </c>
      <c r="C445" s="1">
        <f>VLOOKUP(A445&amp;B445,Weather!$C$8:$G$247,2,1)</f>
        <v>83</v>
      </c>
      <c r="D445" s="1">
        <f>VLOOKUP(A445&amp;B445,Weather!$C$8:$G$247,3,1)</f>
        <v>44</v>
      </c>
      <c r="E445" s="18">
        <f>SupportData!$F$16*((SupportData!$F$17+(C445-32)*5/9)^2)*(SupportData!$F$18-D445/100)*SupportData!$F$10*2.6417205235815E-07/1000000</f>
        <v>0</v>
      </c>
      <c r="F445" s="18">
        <f>INDEX(Weather!$J$8:$AG$37,MATCH(A445,Weather!$I$8:$I$37,0),MATCH(B445,Weather!$J$7:$AG$7,0))*SupportData!$F$9/231000000</f>
        <v>0</v>
      </c>
      <c r="G445" s="1">
        <f>INDEX(LMP!$E$2:$AB$31,MATCH(sheet1!A445,LMP!$A$2:$A$31,0),MATCH(B445,LMP!$E$1:$AB$1,0))</f>
        <v>25.07</v>
      </c>
    </row>
    <row r="446" spans="1:7">
      <c r="A446" s="17">
        <f t="shared" si="13"/>
        <v>40712</v>
      </c>
      <c r="B446" s="1" t="str">
        <f t="shared" si="14"/>
        <v>HE21</v>
      </c>
      <c r="C446" s="1">
        <f>VLOOKUP(A446&amp;B446,Weather!$C$8:$G$247,2,1)</f>
        <v>83</v>
      </c>
      <c r="D446" s="1">
        <f>VLOOKUP(A446&amp;B446,Weather!$C$8:$G$247,3,1)</f>
        <v>44</v>
      </c>
      <c r="E446" s="18">
        <f>SupportData!$F$16*((SupportData!$F$17+(C446-32)*5/9)^2)*(SupportData!$F$18-D446/100)*SupportData!$F$10*2.6417205235815E-07/1000000</f>
        <v>0</v>
      </c>
      <c r="F446" s="18">
        <f>INDEX(Weather!$J$8:$AG$37,MATCH(A446,Weather!$I$8:$I$37,0),MATCH(B446,Weather!$J$7:$AG$7,0))*SupportData!$F$9/231000000</f>
        <v>0</v>
      </c>
      <c r="G446" s="1">
        <f>INDEX(LMP!$E$2:$AB$31,MATCH(sheet1!A446,LMP!$A$2:$A$31,0),MATCH(B446,LMP!$E$1:$AB$1,0))</f>
        <v>25.53</v>
      </c>
    </row>
    <row r="447" spans="1:7">
      <c r="A447" s="17">
        <f t="shared" si="13"/>
        <v>40712</v>
      </c>
      <c r="B447" s="1" t="str">
        <f t="shared" si="14"/>
        <v>HE22</v>
      </c>
      <c r="C447" s="1">
        <f>VLOOKUP(A447&amp;B447,Weather!$C$8:$G$247,2,1)</f>
        <v>75</v>
      </c>
      <c r="D447" s="1">
        <f>VLOOKUP(A447&amp;B447,Weather!$C$8:$G$247,3,1)</f>
        <v>60</v>
      </c>
      <c r="E447" s="18">
        <f>SupportData!$F$16*((SupportData!$F$17+(C447-32)*5/9)^2)*(SupportData!$F$18-D447/100)*SupportData!$F$10*2.6417205235815E-07/1000000</f>
        <v>0</v>
      </c>
      <c r="F447" s="18">
        <f>INDEX(Weather!$J$8:$AG$37,MATCH(A447,Weather!$I$8:$I$37,0),MATCH(B447,Weather!$J$7:$AG$7,0))*SupportData!$F$9/231000000</f>
        <v>0</v>
      </c>
      <c r="G447" s="1">
        <f>INDEX(LMP!$E$2:$AB$31,MATCH(sheet1!A447,LMP!$A$2:$A$31,0),MATCH(B447,LMP!$E$1:$AB$1,0))</f>
        <v>24.41</v>
      </c>
    </row>
    <row r="448" spans="1:7">
      <c r="A448" s="17">
        <f t="shared" si="13"/>
        <v>40712</v>
      </c>
      <c r="B448" s="1" t="str">
        <f t="shared" si="14"/>
        <v>HE23</v>
      </c>
      <c r="C448" s="1">
        <f>VLOOKUP(A448&amp;B448,Weather!$C$8:$G$247,2,1)</f>
        <v>75</v>
      </c>
      <c r="D448" s="1">
        <f>VLOOKUP(A448&amp;B448,Weather!$C$8:$G$247,3,1)</f>
        <v>60</v>
      </c>
      <c r="E448" s="18">
        <f>SupportData!$F$16*((SupportData!$F$17+(C448-32)*5/9)^2)*(SupportData!$F$18-D448/100)*SupportData!$F$10*2.6417205235815E-07/1000000</f>
        <v>0</v>
      </c>
      <c r="F448" s="18">
        <f>INDEX(Weather!$J$8:$AG$37,MATCH(A448,Weather!$I$8:$I$37,0),MATCH(B448,Weather!$J$7:$AG$7,0))*SupportData!$F$9/231000000</f>
        <v>0</v>
      </c>
      <c r="G448" s="1">
        <f>INDEX(LMP!$E$2:$AB$31,MATCH(sheet1!A448,LMP!$A$2:$A$31,0),MATCH(B448,LMP!$E$1:$AB$1,0))</f>
        <v>21.39</v>
      </c>
    </row>
    <row r="449" spans="1:7">
      <c r="A449" s="17">
        <f t="shared" si="13"/>
        <v>40712</v>
      </c>
      <c r="B449" s="1" t="str">
        <f t="shared" si="14"/>
        <v>HE24</v>
      </c>
      <c r="C449" s="1">
        <f>VLOOKUP(A449&amp;B449,Weather!$C$8:$G$247,2,1)</f>
        <v>75</v>
      </c>
      <c r="D449" s="1">
        <f>VLOOKUP(A449&amp;B449,Weather!$C$8:$G$247,3,1)</f>
        <v>60</v>
      </c>
      <c r="E449" s="18">
        <f>SupportData!$F$16*((SupportData!$F$17+(C449-32)*5/9)^2)*(SupportData!$F$18-D449/100)*SupportData!$F$10*2.6417205235815E-07/1000000</f>
        <v>0</v>
      </c>
      <c r="F449" s="18">
        <f>INDEX(Weather!$J$8:$AG$37,MATCH(A449,Weather!$I$8:$I$37,0),MATCH(B449,Weather!$J$7:$AG$7,0))*SupportData!$F$9/231000000</f>
        <v>0</v>
      </c>
      <c r="G449" s="1">
        <f>INDEX(LMP!$E$2:$AB$31,MATCH(sheet1!A449,LMP!$A$2:$A$31,0),MATCH(B449,LMP!$E$1:$AB$1,0))</f>
        <v>19.63</v>
      </c>
    </row>
    <row r="450" spans="1:7">
      <c r="A450" s="17">
        <f t="shared" si="13"/>
        <v>40713</v>
      </c>
      <c r="B450" s="1" t="str">
        <f t="shared" si="14"/>
        <v>HE01</v>
      </c>
      <c r="C450" s="1">
        <f>VLOOKUP(A450&amp;B450,Weather!$C$8:$G$247,2,1)</f>
        <v>68</v>
      </c>
      <c r="D450" s="1">
        <f>VLOOKUP(A450&amp;B450,Weather!$C$8:$G$247,3,1)</f>
        <v>59</v>
      </c>
      <c r="E450" s="18">
        <f>SupportData!$F$16*((SupportData!$F$17+(C450-32)*5/9)^2)*(SupportData!$F$18-D450/100)*SupportData!$F$10*2.6417205235815E-07/1000000</f>
        <v>0</v>
      </c>
      <c r="F450" s="18">
        <f>INDEX(Weather!$J$8:$AG$37,MATCH(A450,Weather!$I$8:$I$37,0),MATCH(B450,Weather!$J$7:$AG$7,0))*SupportData!$F$9/231000000</f>
        <v>0</v>
      </c>
      <c r="G450" s="1">
        <f>INDEX(LMP!$E$2:$AB$31,MATCH(sheet1!A450,LMP!$A$2:$A$31,0),MATCH(B450,LMP!$E$1:$AB$1,0))</f>
        <v>16.46</v>
      </c>
    </row>
    <row r="451" spans="1:7">
      <c r="A451" s="17">
        <f t="shared" si="13"/>
        <v>40713</v>
      </c>
      <c r="B451" s="1" t="str">
        <f t="shared" si="14"/>
        <v>HE02</v>
      </c>
      <c r="C451" s="1">
        <f>VLOOKUP(A451&amp;B451,Weather!$C$8:$G$247,2,1)</f>
        <v>68</v>
      </c>
      <c r="D451" s="1">
        <f>VLOOKUP(A451&amp;B451,Weather!$C$8:$G$247,3,1)</f>
        <v>59</v>
      </c>
      <c r="E451" s="18">
        <f>SupportData!$F$16*((SupportData!$F$17+(C451-32)*5/9)^2)*(SupportData!$F$18-D451/100)*SupportData!$F$10*2.6417205235815E-07/1000000</f>
        <v>0</v>
      </c>
      <c r="F451" s="18">
        <f>INDEX(Weather!$J$8:$AG$37,MATCH(A451,Weather!$I$8:$I$37,0),MATCH(B451,Weather!$J$7:$AG$7,0))*SupportData!$F$9/231000000</f>
        <v>0</v>
      </c>
      <c r="G451" s="1">
        <f>INDEX(LMP!$E$2:$AB$31,MATCH(sheet1!A451,LMP!$A$2:$A$31,0),MATCH(B451,LMP!$E$1:$AB$1,0))</f>
        <v>8.85</v>
      </c>
    </row>
    <row r="452" spans="1:7">
      <c r="A452" s="17">
        <f t="shared" si="13"/>
        <v>40713</v>
      </c>
      <c r="B452" s="1" t="str">
        <f t="shared" si="14"/>
        <v>HE03</v>
      </c>
      <c r="C452" s="1">
        <f>VLOOKUP(A452&amp;B452,Weather!$C$8:$G$247,2,1)</f>
        <v>68</v>
      </c>
      <c r="D452" s="1">
        <f>VLOOKUP(A452&amp;B452,Weather!$C$8:$G$247,3,1)</f>
        <v>59</v>
      </c>
      <c r="E452" s="18">
        <f>SupportData!$F$16*((SupportData!$F$17+(C452-32)*5/9)^2)*(SupportData!$F$18-D452/100)*SupportData!$F$10*2.6417205235815E-07/1000000</f>
        <v>0</v>
      </c>
      <c r="F452" s="18">
        <f>INDEX(Weather!$J$8:$AG$37,MATCH(A452,Weather!$I$8:$I$37,0),MATCH(B452,Weather!$J$7:$AG$7,0))*SupportData!$F$9/231000000</f>
        <v>0</v>
      </c>
      <c r="G452" s="1">
        <f>INDEX(LMP!$E$2:$AB$31,MATCH(sheet1!A452,LMP!$A$2:$A$31,0),MATCH(B452,LMP!$E$1:$AB$1,0))</f>
        <v>-22.79</v>
      </c>
    </row>
    <row r="453" spans="1:7">
      <c r="A453" s="17">
        <f t="shared" si="13"/>
        <v>40713</v>
      </c>
      <c r="B453" s="1" t="str">
        <f t="shared" si="14"/>
        <v>HE04</v>
      </c>
      <c r="C453" s="1">
        <f>VLOOKUP(A453&amp;B453,Weather!$C$8:$G$247,2,1)</f>
        <v>66</v>
      </c>
      <c r="D453" s="1">
        <f>VLOOKUP(A453&amp;B453,Weather!$C$8:$G$247,3,1)</f>
        <v>61</v>
      </c>
      <c r="E453" s="18">
        <f>SupportData!$F$16*((SupportData!$F$17+(C453-32)*5/9)^2)*(SupportData!$F$18-D453/100)*SupportData!$F$10*2.6417205235815E-07/1000000</f>
        <v>0</v>
      </c>
      <c r="F453" s="18">
        <f>INDEX(Weather!$J$8:$AG$37,MATCH(A453,Weather!$I$8:$I$37,0),MATCH(B453,Weather!$J$7:$AG$7,0))*SupportData!$F$9/231000000</f>
        <v>0</v>
      </c>
      <c r="G453" s="1">
        <f>INDEX(LMP!$E$2:$AB$31,MATCH(sheet1!A453,LMP!$A$2:$A$31,0),MATCH(B453,LMP!$E$1:$AB$1,0))</f>
        <v>-5.64</v>
      </c>
    </row>
    <row r="454" spans="1:7">
      <c r="A454" s="17">
        <f t="shared" si="13"/>
        <v>40713</v>
      </c>
      <c r="B454" s="1" t="str">
        <f t="shared" si="14"/>
        <v>HE05</v>
      </c>
      <c r="C454" s="1">
        <f>VLOOKUP(A454&amp;B454,Weather!$C$8:$G$247,2,1)</f>
        <v>66</v>
      </c>
      <c r="D454" s="1">
        <f>VLOOKUP(A454&amp;B454,Weather!$C$8:$G$247,3,1)</f>
        <v>61</v>
      </c>
      <c r="E454" s="18">
        <f>SupportData!$F$16*((SupportData!$F$17+(C454-32)*5/9)^2)*(SupportData!$F$18-D454/100)*SupportData!$F$10*2.6417205235815E-07/1000000</f>
        <v>0</v>
      </c>
      <c r="F454" s="18">
        <f>INDEX(Weather!$J$8:$AG$37,MATCH(A454,Weather!$I$8:$I$37,0),MATCH(B454,Weather!$J$7:$AG$7,0))*SupportData!$F$9/231000000</f>
        <v>0</v>
      </c>
      <c r="G454" s="1">
        <f>INDEX(LMP!$E$2:$AB$31,MATCH(sheet1!A454,LMP!$A$2:$A$31,0),MATCH(B454,LMP!$E$1:$AB$1,0))</f>
        <v>12.72</v>
      </c>
    </row>
    <row r="455" spans="1:7">
      <c r="A455" s="17">
        <f t="shared" si="13"/>
        <v>40713</v>
      </c>
      <c r="B455" s="1" t="str">
        <f t="shared" si="14"/>
        <v>HE06</v>
      </c>
      <c r="C455" s="1">
        <f>VLOOKUP(A455&amp;B455,Weather!$C$8:$G$247,2,1)</f>
        <v>66</v>
      </c>
      <c r="D455" s="1">
        <f>VLOOKUP(A455&amp;B455,Weather!$C$8:$G$247,3,1)</f>
        <v>61</v>
      </c>
      <c r="E455" s="18">
        <f>SupportData!$F$16*((SupportData!$F$17+(C455-32)*5/9)^2)*(SupportData!$F$18-D455/100)*SupportData!$F$10*2.6417205235815E-07/1000000</f>
        <v>0</v>
      </c>
      <c r="F455" s="18">
        <f>INDEX(Weather!$J$8:$AG$37,MATCH(A455,Weather!$I$8:$I$37,0),MATCH(B455,Weather!$J$7:$AG$7,0))*SupportData!$F$9/231000000</f>
        <v>0</v>
      </c>
      <c r="G455" s="1">
        <f>INDEX(LMP!$E$2:$AB$31,MATCH(sheet1!A455,LMP!$A$2:$A$31,0),MATCH(B455,LMP!$E$1:$AB$1,0))</f>
        <v>-119.13</v>
      </c>
    </row>
    <row r="456" spans="1:7">
      <c r="A456" s="17">
        <f t="shared" si="13"/>
        <v>40713</v>
      </c>
      <c r="B456" s="1" t="str">
        <f t="shared" si="14"/>
        <v>HE07</v>
      </c>
      <c r="C456" s="1">
        <f>VLOOKUP(A456&amp;B456,Weather!$C$8:$G$247,2,1)</f>
        <v>65</v>
      </c>
      <c r="D456" s="1">
        <f>VLOOKUP(A456&amp;B456,Weather!$C$8:$G$247,3,1)</f>
        <v>59</v>
      </c>
      <c r="E456" s="18">
        <f>SupportData!$F$16*((SupportData!$F$17+(C456-32)*5/9)^2)*(SupportData!$F$18-D456/100)*SupportData!$F$10*2.6417205235815E-07/1000000</f>
        <v>0</v>
      </c>
      <c r="F456" s="18">
        <f>INDEX(Weather!$J$8:$AG$37,MATCH(A456,Weather!$I$8:$I$37,0),MATCH(B456,Weather!$J$7:$AG$7,0))*SupportData!$F$9/231000000</f>
        <v>0</v>
      </c>
      <c r="G456" s="1">
        <f>INDEX(LMP!$E$2:$AB$31,MATCH(sheet1!A456,LMP!$A$2:$A$31,0),MATCH(B456,LMP!$E$1:$AB$1,0))</f>
        <v>13.87</v>
      </c>
    </row>
    <row r="457" spans="1:7">
      <c r="A457" s="17">
        <f t="shared" si="13"/>
        <v>40713</v>
      </c>
      <c r="B457" s="1" t="str">
        <f t="shared" si="14"/>
        <v>HE08</v>
      </c>
      <c r="C457" s="1">
        <f>VLOOKUP(A457&amp;B457,Weather!$C$8:$G$247,2,1)</f>
        <v>65</v>
      </c>
      <c r="D457" s="1">
        <f>VLOOKUP(A457&amp;B457,Weather!$C$8:$G$247,3,1)</f>
        <v>59</v>
      </c>
      <c r="E457" s="18">
        <f>SupportData!$F$16*((SupportData!$F$17+(C457-32)*5/9)^2)*(SupportData!$F$18-D457/100)*SupportData!$F$10*2.6417205235815E-07/1000000</f>
        <v>0</v>
      </c>
      <c r="F457" s="18">
        <f>INDEX(Weather!$J$8:$AG$37,MATCH(A457,Weather!$I$8:$I$37,0),MATCH(B457,Weather!$J$7:$AG$7,0))*SupportData!$F$9/231000000</f>
        <v>0</v>
      </c>
      <c r="G457" s="1">
        <f>INDEX(LMP!$E$2:$AB$31,MATCH(sheet1!A457,LMP!$A$2:$A$31,0),MATCH(B457,LMP!$E$1:$AB$1,0))</f>
        <v>19.96</v>
      </c>
    </row>
    <row r="458" spans="1:7">
      <c r="A458" s="17">
        <f t="shared" si="13"/>
        <v>40713</v>
      </c>
      <c r="B458" s="1" t="str">
        <f t="shared" si="14"/>
        <v>HE09</v>
      </c>
      <c r="C458" s="1">
        <f>VLOOKUP(A458&amp;B458,Weather!$C$8:$G$247,2,1)</f>
        <v>65</v>
      </c>
      <c r="D458" s="1">
        <f>VLOOKUP(A458&amp;B458,Weather!$C$8:$G$247,3,1)</f>
        <v>59</v>
      </c>
      <c r="E458" s="18">
        <f>SupportData!$F$16*((SupportData!$F$17+(C458-32)*5/9)^2)*(SupportData!$F$18-D458/100)*SupportData!$F$10*2.6417205235815E-07/1000000</f>
        <v>0</v>
      </c>
      <c r="F458" s="18">
        <f>INDEX(Weather!$J$8:$AG$37,MATCH(A458,Weather!$I$8:$I$37,0),MATCH(B458,Weather!$J$7:$AG$7,0))*SupportData!$F$9/231000000</f>
        <v>0</v>
      </c>
      <c r="G458" s="1">
        <f>INDEX(LMP!$E$2:$AB$31,MATCH(sheet1!A458,LMP!$A$2:$A$31,0),MATCH(B458,LMP!$E$1:$AB$1,0))</f>
        <v>21.66</v>
      </c>
    </row>
    <row r="459" spans="1:7">
      <c r="A459" s="17">
        <f t="shared" si="13"/>
        <v>40713</v>
      </c>
      <c r="B459" s="1" t="str">
        <f t="shared" si="14"/>
        <v>HE10</v>
      </c>
      <c r="C459" s="1">
        <f>VLOOKUP(A459&amp;B459,Weather!$C$8:$G$247,2,1)</f>
        <v>74</v>
      </c>
      <c r="D459" s="1">
        <f>VLOOKUP(A459&amp;B459,Weather!$C$8:$G$247,3,1)</f>
        <v>52</v>
      </c>
      <c r="E459" s="18">
        <f>SupportData!$F$16*((SupportData!$F$17+(C459-32)*5/9)^2)*(SupportData!$F$18-D459/100)*SupportData!$F$10*2.6417205235815E-07/1000000</f>
        <v>0</v>
      </c>
      <c r="F459" s="18">
        <f>INDEX(Weather!$J$8:$AG$37,MATCH(A459,Weather!$I$8:$I$37,0),MATCH(B459,Weather!$J$7:$AG$7,0))*SupportData!$F$9/231000000</f>
        <v>0</v>
      </c>
      <c r="G459" s="1">
        <f>INDEX(LMP!$E$2:$AB$31,MATCH(sheet1!A459,LMP!$A$2:$A$31,0),MATCH(B459,LMP!$E$1:$AB$1,0))</f>
        <v>21.96</v>
      </c>
    </row>
    <row r="460" spans="1:7">
      <c r="A460" s="17">
        <f t="shared" si="13"/>
        <v>40713</v>
      </c>
      <c r="B460" s="1" t="str">
        <f t="shared" si="14"/>
        <v>HE11</v>
      </c>
      <c r="C460" s="1">
        <f>VLOOKUP(A460&amp;B460,Weather!$C$8:$G$247,2,1)</f>
        <v>74</v>
      </c>
      <c r="D460" s="1">
        <f>VLOOKUP(A460&amp;B460,Weather!$C$8:$G$247,3,1)</f>
        <v>52</v>
      </c>
      <c r="E460" s="18">
        <f>SupportData!$F$16*((SupportData!$F$17+(C460-32)*5/9)^2)*(SupportData!$F$18-D460/100)*SupportData!$F$10*2.6417205235815E-07/1000000</f>
        <v>0</v>
      </c>
      <c r="F460" s="18">
        <f>INDEX(Weather!$J$8:$AG$37,MATCH(A460,Weather!$I$8:$I$37,0),MATCH(B460,Weather!$J$7:$AG$7,0))*SupportData!$F$9/231000000</f>
        <v>0</v>
      </c>
      <c r="G460" s="1">
        <f>INDEX(LMP!$E$2:$AB$31,MATCH(sheet1!A460,LMP!$A$2:$A$31,0),MATCH(B460,LMP!$E$1:$AB$1,0))</f>
        <v>22.85</v>
      </c>
    </row>
    <row r="461" spans="1:7">
      <c r="A461" s="17">
        <f t="shared" si="13"/>
        <v>40713</v>
      </c>
      <c r="B461" s="1" t="str">
        <f t="shared" si="14"/>
        <v>HE12</v>
      </c>
      <c r="C461" s="1">
        <f>VLOOKUP(A461&amp;B461,Weather!$C$8:$G$247,2,1)</f>
        <v>74</v>
      </c>
      <c r="D461" s="1">
        <f>VLOOKUP(A461&amp;B461,Weather!$C$8:$G$247,3,1)</f>
        <v>52</v>
      </c>
      <c r="E461" s="18">
        <f>SupportData!$F$16*((SupportData!$F$17+(C461-32)*5/9)^2)*(SupportData!$F$18-D461/100)*SupportData!$F$10*2.6417205235815E-07/1000000</f>
        <v>0</v>
      </c>
      <c r="F461" s="18">
        <f>INDEX(Weather!$J$8:$AG$37,MATCH(A461,Weather!$I$8:$I$37,0),MATCH(B461,Weather!$J$7:$AG$7,0))*SupportData!$F$9/231000000</f>
        <v>0</v>
      </c>
      <c r="G461" s="1">
        <f>INDEX(LMP!$E$2:$AB$31,MATCH(sheet1!A461,LMP!$A$2:$A$31,0),MATCH(B461,LMP!$E$1:$AB$1,0))</f>
        <v>24.25</v>
      </c>
    </row>
    <row r="462" spans="1:7">
      <c r="A462" s="17">
        <f t="shared" si="13"/>
        <v>40713</v>
      </c>
      <c r="B462" s="1" t="str">
        <f t="shared" si="14"/>
        <v>HE13</v>
      </c>
      <c r="C462" s="1">
        <f>VLOOKUP(A462&amp;B462,Weather!$C$8:$G$247,2,1)</f>
        <v>81</v>
      </c>
      <c r="D462" s="1">
        <f>VLOOKUP(A462&amp;B462,Weather!$C$8:$G$247,3,1)</f>
        <v>51</v>
      </c>
      <c r="E462" s="18">
        <f>SupportData!$F$16*((SupportData!$F$17+(C462-32)*5/9)^2)*(SupportData!$F$18-D462/100)*SupportData!$F$10*2.6417205235815E-07/1000000</f>
        <v>0</v>
      </c>
      <c r="F462" s="18">
        <f>INDEX(Weather!$J$8:$AG$37,MATCH(A462,Weather!$I$8:$I$37,0),MATCH(B462,Weather!$J$7:$AG$7,0))*SupportData!$F$9/231000000</f>
        <v>0</v>
      </c>
      <c r="G462" s="1">
        <f>INDEX(LMP!$E$2:$AB$31,MATCH(sheet1!A462,LMP!$A$2:$A$31,0),MATCH(B462,LMP!$E$1:$AB$1,0))</f>
        <v>23.41</v>
      </c>
    </row>
    <row r="463" spans="1:7">
      <c r="A463" s="17">
        <f t="shared" si="13"/>
        <v>40713</v>
      </c>
      <c r="B463" s="1" t="str">
        <f t="shared" si="14"/>
        <v>HE14</v>
      </c>
      <c r="C463" s="1">
        <f>VLOOKUP(A463&amp;B463,Weather!$C$8:$G$247,2,1)</f>
        <v>81</v>
      </c>
      <c r="D463" s="1">
        <f>VLOOKUP(A463&amp;B463,Weather!$C$8:$G$247,3,1)</f>
        <v>51</v>
      </c>
      <c r="E463" s="18">
        <f>SupportData!$F$16*((SupportData!$F$17+(C463-32)*5/9)^2)*(SupportData!$F$18-D463/100)*SupportData!$F$10*2.6417205235815E-07/1000000</f>
        <v>0</v>
      </c>
      <c r="F463" s="18">
        <f>INDEX(Weather!$J$8:$AG$37,MATCH(A463,Weather!$I$8:$I$37,0),MATCH(B463,Weather!$J$7:$AG$7,0))*SupportData!$F$9/231000000</f>
        <v>0</v>
      </c>
      <c r="G463" s="1">
        <f>INDEX(LMP!$E$2:$AB$31,MATCH(sheet1!A463,LMP!$A$2:$A$31,0),MATCH(B463,LMP!$E$1:$AB$1,0))</f>
        <v>23.63</v>
      </c>
    </row>
    <row r="464" spans="1:7">
      <c r="A464" s="17">
        <f t="shared" si="13"/>
        <v>40713</v>
      </c>
      <c r="B464" s="1" t="str">
        <f t="shared" si="14"/>
        <v>HE15</v>
      </c>
      <c r="C464" s="1">
        <f>VLOOKUP(A464&amp;B464,Weather!$C$8:$G$247,2,1)</f>
        <v>81</v>
      </c>
      <c r="D464" s="1">
        <f>VLOOKUP(A464&amp;B464,Weather!$C$8:$G$247,3,1)</f>
        <v>51</v>
      </c>
      <c r="E464" s="18">
        <f>SupportData!$F$16*((SupportData!$F$17+(C464-32)*5/9)^2)*(SupportData!$F$18-D464/100)*SupportData!$F$10*2.6417205235815E-07/1000000</f>
        <v>0</v>
      </c>
      <c r="F464" s="18">
        <f>INDEX(Weather!$J$8:$AG$37,MATCH(A464,Weather!$I$8:$I$37,0),MATCH(B464,Weather!$J$7:$AG$7,0))*SupportData!$F$9/231000000</f>
        <v>0</v>
      </c>
      <c r="G464" s="1">
        <f>INDEX(LMP!$E$2:$AB$31,MATCH(sheet1!A464,LMP!$A$2:$A$31,0),MATCH(B464,LMP!$E$1:$AB$1,0))</f>
        <v>25.72</v>
      </c>
    </row>
    <row r="465" spans="1:7">
      <c r="A465" s="17">
        <f t="shared" si="13"/>
        <v>40713</v>
      </c>
      <c r="B465" s="1" t="str">
        <f t="shared" si="14"/>
        <v>HE16</v>
      </c>
      <c r="C465" s="1">
        <f>VLOOKUP(A465&amp;B465,Weather!$C$8:$G$247,2,1)</f>
        <v>82</v>
      </c>
      <c r="D465" s="1">
        <f>VLOOKUP(A465&amp;B465,Weather!$C$8:$G$247,3,1)</f>
        <v>53</v>
      </c>
      <c r="E465" s="18">
        <f>SupportData!$F$16*((SupportData!$F$17+(C465-32)*5/9)^2)*(SupportData!$F$18-D465/100)*SupportData!$F$10*2.6417205235815E-07/1000000</f>
        <v>0</v>
      </c>
      <c r="F465" s="18">
        <f>INDEX(Weather!$J$8:$AG$37,MATCH(A465,Weather!$I$8:$I$37,0),MATCH(B465,Weather!$J$7:$AG$7,0))*SupportData!$F$9/231000000</f>
        <v>0</v>
      </c>
      <c r="G465" s="1">
        <f>INDEX(LMP!$E$2:$AB$31,MATCH(sheet1!A465,LMP!$A$2:$A$31,0),MATCH(B465,LMP!$E$1:$AB$1,0))</f>
        <v>26</v>
      </c>
    </row>
    <row r="466" spans="1:7">
      <c r="A466" s="17">
        <f t="shared" si="13"/>
        <v>40713</v>
      </c>
      <c r="B466" s="1" t="str">
        <f t="shared" si="14"/>
        <v>HE17</v>
      </c>
      <c r="C466" s="1">
        <f>VLOOKUP(A466&amp;B466,Weather!$C$8:$G$247,2,1)</f>
        <v>82</v>
      </c>
      <c r="D466" s="1">
        <f>VLOOKUP(A466&amp;B466,Weather!$C$8:$G$247,3,1)</f>
        <v>53</v>
      </c>
      <c r="E466" s="18">
        <f>SupportData!$F$16*((SupportData!$F$17+(C466-32)*5/9)^2)*(SupportData!$F$18-D466/100)*SupportData!$F$10*2.6417205235815E-07/1000000</f>
        <v>0</v>
      </c>
      <c r="F466" s="18">
        <f>INDEX(Weather!$J$8:$AG$37,MATCH(A466,Weather!$I$8:$I$37,0),MATCH(B466,Weather!$J$7:$AG$7,0))*SupportData!$F$9/231000000</f>
        <v>0</v>
      </c>
      <c r="G466" s="1">
        <f>INDEX(LMP!$E$2:$AB$31,MATCH(sheet1!A466,LMP!$A$2:$A$31,0),MATCH(B466,LMP!$E$1:$AB$1,0))</f>
        <v>26.76</v>
      </c>
    </row>
    <row r="467" spans="1:7">
      <c r="A467" s="17">
        <f t="shared" si="13"/>
        <v>40713</v>
      </c>
      <c r="B467" s="1" t="str">
        <f t="shared" si="14"/>
        <v>HE18</v>
      </c>
      <c r="C467" s="1">
        <f>VLOOKUP(A467&amp;B467,Weather!$C$8:$G$247,2,1)</f>
        <v>82</v>
      </c>
      <c r="D467" s="1">
        <f>VLOOKUP(A467&amp;B467,Weather!$C$8:$G$247,3,1)</f>
        <v>53</v>
      </c>
      <c r="E467" s="18">
        <f>SupportData!$F$16*((SupportData!$F$17+(C467-32)*5/9)^2)*(SupportData!$F$18-D467/100)*SupportData!$F$10*2.6417205235815E-07/1000000</f>
        <v>0</v>
      </c>
      <c r="F467" s="18">
        <f>INDEX(Weather!$J$8:$AG$37,MATCH(A467,Weather!$I$8:$I$37,0),MATCH(B467,Weather!$J$7:$AG$7,0))*SupportData!$F$9/231000000</f>
        <v>0</v>
      </c>
      <c r="G467" s="1">
        <f>INDEX(LMP!$E$2:$AB$31,MATCH(sheet1!A467,LMP!$A$2:$A$31,0),MATCH(B467,LMP!$E$1:$AB$1,0))</f>
        <v>26.24</v>
      </c>
    </row>
    <row r="468" spans="1:7">
      <c r="A468" s="17">
        <f t="shared" si="13"/>
        <v>40713</v>
      </c>
      <c r="B468" s="1" t="str">
        <f t="shared" si="14"/>
        <v>HE19</v>
      </c>
      <c r="C468" s="1">
        <f>VLOOKUP(A468&amp;B468,Weather!$C$8:$G$247,2,1)</f>
        <v>80</v>
      </c>
      <c r="D468" s="1">
        <f>VLOOKUP(A468&amp;B468,Weather!$C$8:$G$247,3,1)</f>
        <v>58</v>
      </c>
      <c r="E468" s="18">
        <f>SupportData!$F$16*((SupportData!$F$17+(C468-32)*5/9)^2)*(SupportData!$F$18-D468/100)*SupportData!$F$10*2.6417205235815E-07/1000000</f>
        <v>0</v>
      </c>
      <c r="F468" s="18">
        <f>INDEX(Weather!$J$8:$AG$37,MATCH(A468,Weather!$I$8:$I$37,0),MATCH(B468,Weather!$J$7:$AG$7,0))*SupportData!$F$9/231000000</f>
        <v>0</v>
      </c>
      <c r="G468" s="1">
        <f>INDEX(LMP!$E$2:$AB$31,MATCH(sheet1!A468,LMP!$A$2:$A$31,0),MATCH(B468,LMP!$E$1:$AB$1,0))</f>
        <v>24.63</v>
      </c>
    </row>
    <row r="469" spans="1:7">
      <c r="A469" s="17">
        <f t="shared" si="13"/>
        <v>40713</v>
      </c>
      <c r="B469" s="1" t="str">
        <f t="shared" si="14"/>
        <v>HE20</v>
      </c>
      <c r="C469" s="1">
        <f>VLOOKUP(A469&amp;B469,Weather!$C$8:$G$247,2,1)</f>
        <v>80</v>
      </c>
      <c r="D469" s="1">
        <f>VLOOKUP(A469&amp;B469,Weather!$C$8:$G$247,3,1)</f>
        <v>58</v>
      </c>
      <c r="E469" s="18">
        <f>SupportData!$F$16*((SupportData!$F$17+(C469-32)*5/9)^2)*(SupportData!$F$18-D469/100)*SupportData!$F$10*2.6417205235815E-07/1000000</f>
        <v>0</v>
      </c>
      <c r="F469" s="18">
        <f>INDEX(Weather!$J$8:$AG$37,MATCH(A469,Weather!$I$8:$I$37,0),MATCH(B469,Weather!$J$7:$AG$7,0))*SupportData!$F$9/231000000</f>
        <v>0</v>
      </c>
      <c r="G469" s="1">
        <f>INDEX(LMP!$E$2:$AB$31,MATCH(sheet1!A469,LMP!$A$2:$A$31,0),MATCH(B469,LMP!$E$1:$AB$1,0))</f>
        <v>23.15</v>
      </c>
    </row>
    <row r="470" spans="1:7">
      <c r="A470" s="17">
        <f t="shared" si="13"/>
        <v>40713</v>
      </c>
      <c r="B470" s="1" t="str">
        <f t="shared" si="14"/>
        <v>HE21</v>
      </c>
      <c r="C470" s="1">
        <f>VLOOKUP(A470&amp;B470,Weather!$C$8:$G$247,2,1)</f>
        <v>80</v>
      </c>
      <c r="D470" s="1">
        <f>VLOOKUP(A470&amp;B470,Weather!$C$8:$G$247,3,1)</f>
        <v>58</v>
      </c>
      <c r="E470" s="18">
        <f>SupportData!$F$16*((SupportData!$F$17+(C470-32)*5/9)^2)*(SupportData!$F$18-D470/100)*SupportData!$F$10*2.6417205235815E-07/1000000</f>
        <v>0</v>
      </c>
      <c r="F470" s="18">
        <f>INDEX(Weather!$J$8:$AG$37,MATCH(A470,Weather!$I$8:$I$37,0),MATCH(B470,Weather!$J$7:$AG$7,0))*SupportData!$F$9/231000000</f>
        <v>0</v>
      </c>
      <c r="G470" s="1">
        <f>INDEX(LMP!$E$2:$AB$31,MATCH(sheet1!A470,LMP!$A$2:$A$31,0),MATCH(B470,LMP!$E$1:$AB$1,0))</f>
        <v>24.69</v>
      </c>
    </row>
    <row r="471" spans="1:7">
      <c r="A471" s="17">
        <f t="shared" si="13"/>
        <v>40713</v>
      </c>
      <c r="B471" s="1" t="str">
        <f t="shared" si="14"/>
        <v>HE22</v>
      </c>
      <c r="C471" s="1">
        <f>VLOOKUP(A471&amp;B471,Weather!$C$8:$G$247,2,1)</f>
        <v>73</v>
      </c>
      <c r="D471" s="1">
        <f>VLOOKUP(A471&amp;B471,Weather!$C$8:$G$247,3,1)</f>
        <v>57</v>
      </c>
      <c r="E471" s="18">
        <f>SupportData!$F$16*((SupportData!$F$17+(C471-32)*5/9)^2)*(SupportData!$F$18-D471/100)*SupportData!$F$10*2.6417205235815E-07/1000000</f>
        <v>0</v>
      </c>
      <c r="F471" s="18">
        <f>INDEX(Weather!$J$8:$AG$37,MATCH(A471,Weather!$I$8:$I$37,0),MATCH(B471,Weather!$J$7:$AG$7,0))*SupportData!$F$9/231000000</f>
        <v>0</v>
      </c>
      <c r="G471" s="1">
        <f>INDEX(LMP!$E$2:$AB$31,MATCH(sheet1!A471,LMP!$A$2:$A$31,0),MATCH(B471,LMP!$E$1:$AB$1,0))</f>
        <v>24.79</v>
      </c>
    </row>
    <row r="472" spans="1:7">
      <c r="A472" s="17">
        <f t="shared" si="13"/>
        <v>40713</v>
      </c>
      <c r="B472" s="1" t="str">
        <f t="shared" si="14"/>
        <v>HE23</v>
      </c>
      <c r="C472" s="1">
        <f>VLOOKUP(A472&amp;B472,Weather!$C$8:$G$247,2,1)</f>
        <v>73</v>
      </c>
      <c r="D472" s="1">
        <f>VLOOKUP(A472&amp;B472,Weather!$C$8:$G$247,3,1)</f>
        <v>57</v>
      </c>
      <c r="E472" s="18">
        <f>SupportData!$F$16*((SupportData!$F$17+(C472-32)*5/9)^2)*(SupportData!$F$18-D472/100)*SupportData!$F$10*2.6417205235815E-07/1000000</f>
        <v>0</v>
      </c>
      <c r="F472" s="18">
        <f>INDEX(Weather!$J$8:$AG$37,MATCH(A472,Weather!$I$8:$I$37,0),MATCH(B472,Weather!$J$7:$AG$7,0))*SupportData!$F$9/231000000</f>
        <v>0</v>
      </c>
      <c r="G472" s="1">
        <f>INDEX(LMP!$E$2:$AB$31,MATCH(sheet1!A472,LMP!$A$2:$A$31,0),MATCH(B472,LMP!$E$1:$AB$1,0))</f>
        <v>22.9</v>
      </c>
    </row>
    <row r="473" spans="1:7">
      <c r="A473" s="17">
        <f t="shared" si="13"/>
        <v>40713</v>
      </c>
      <c r="B473" s="1" t="str">
        <f t="shared" si="14"/>
        <v>HE24</v>
      </c>
      <c r="C473" s="1">
        <f>VLOOKUP(A473&amp;B473,Weather!$C$8:$G$247,2,1)</f>
        <v>73</v>
      </c>
      <c r="D473" s="1">
        <f>VLOOKUP(A473&amp;B473,Weather!$C$8:$G$247,3,1)</f>
        <v>57</v>
      </c>
      <c r="E473" s="18">
        <f>SupportData!$F$16*((SupportData!$F$17+(C473-32)*5/9)^2)*(SupportData!$F$18-D473/100)*SupportData!$F$10*2.6417205235815E-07/1000000</f>
        <v>0</v>
      </c>
      <c r="F473" s="18">
        <f>INDEX(Weather!$J$8:$AG$37,MATCH(A473,Weather!$I$8:$I$37,0),MATCH(B473,Weather!$J$7:$AG$7,0))*SupportData!$F$9/231000000</f>
        <v>0</v>
      </c>
      <c r="G473" s="1">
        <f>INDEX(LMP!$E$2:$AB$31,MATCH(sheet1!A473,LMP!$A$2:$A$31,0),MATCH(B473,LMP!$E$1:$AB$1,0))</f>
        <v>20.66</v>
      </c>
    </row>
    <row r="474" spans="1:7">
      <c r="A474" s="17">
        <f t="shared" si="13"/>
        <v>40714</v>
      </c>
      <c r="B474" s="1" t="str">
        <f t="shared" si="14"/>
        <v>HE01</v>
      </c>
      <c r="C474" s="1">
        <f>VLOOKUP(A474&amp;B474,Weather!$C$8:$G$247,2,1)</f>
        <v>68</v>
      </c>
      <c r="D474" s="1">
        <f>VLOOKUP(A474&amp;B474,Weather!$C$8:$G$247,3,1)</f>
        <v>66</v>
      </c>
      <c r="E474" s="18">
        <f>SupportData!$F$16*((SupportData!$F$17+(C474-32)*5/9)^2)*(SupportData!$F$18-D474/100)*SupportData!$F$10*2.6417205235815E-07/1000000</f>
        <v>0</v>
      </c>
      <c r="F474" s="18">
        <f>INDEX(Weather!$J$8:$AG$37,MATCH(A474,Weather!$I$8:$I$37,0),MATCH(B474,Weather!$J$7:$AG$7,0))*SupportData!$F$9/231000000</f>
        <v>0</v>
      </c>
      <c r="G474" s="1">
        <f>INDEX(LMP!$E$2:$AB$31,MATCH(sheet1!A474,LMP!$A$2:$A$31,0),MATCH(B474,LMP!$E$1:$AB$1,0))</f>
        <v>19.059999999999999</v>
      </c>
    </row>
    <row r="475" spans="1:7">
      <c r="A475" s="17">
        <f t="shared" si="13"/>
        <v>40714</v>
      </c>
      <c r="B475" s="1" t="str">
        <f t="shared" si="14"/>
        <v>HE02</v>
      </c>
      <c r="C475" s="1">
        <f>VLOOKUP(A475&amp;B475,Weather!$C$8:$G$247,2,1)</f>
        <v>68</v>
      </c>
      <c r="D475" s="1">
        <f>VLOOKUP(A475&amp;B475,Weather!$C$8:$G$247,3,1)</f>
        <v>66</v>
      </c>
      <c r="E475" s="18">
        <f>SupportData!$F$16*((SupportData!$F$17+(C475-32)*5/9)^2)*(SupportData!$F$18-D475/100)*SupportData!$F$10*2.6417205235815E-07/1000000</f>
        <v>0</v>
      </c>
      <c r="F475" s="18">
        <f>INDEX(Weather!$J$8:$AG$37,MATCH(A475,Weather!$I$8:$I$37,0),MATCH(B475,Weather!$J$7:$AG$7,0))*SupportData!$F$9/231000000</f>
        <v>0</v>
      </c>
      <c r="G475" s="1">
        <f>INDEX(LMP!$E$2:$AB$31,MATCH(sheet1!A475,LMP!$A$2:$A$31,0),MATCH(B475,LMP!$E$1:$AB$1,0))</f>
        <v>18.86</v>
      </c>
    </row>
    <row r="476" spans="1:7">
      <c r="A476" s="17">
        <f t="shared" si="13"/>
        <v>40714</v>
      </c>
      <c r="B476" s="1" t="str">
        <f t="shared" si="14"/>
        <v>HE03</v>
      </c>
      <c r="C476" s="1">
        <f>VLOOKUP(A476&amp;B476,Weather!$C$8:$G$247,2,1)</f>
        <v>68</v>
      </c>
      <c r="D476" s="1">
        <f>VLOOKUP(A476&amp;B476,Weather!$C$8:$G$247,3,1)</f>
        <v>66</v>
      </c>
      <c r="E476" s="18">
        <f>SupportData!$F$16*((SupportData!$F$17+(C476-32)*5/9)^2)*(SupportData!$F$18-D476/100)*SupportData!$F$10*2.6417205235815E-07/1000000</f>
        <v>0</v>
      </c>
      <c r="F476" s="18">
        <f>INDEX(Weather!$J$8:$AG$37,MATCH(A476,Weather!$I$8:$I$37,0),MATCH(B476,Weather!$J$7:$AG$7,0))*SupportData!$F$9/231000000</f>
        <v>0</v>
      </c>
      <c r="G476" s="1">
        <f>INDEX(LMP!$E$2:$AB$31,MATCH(sheet1!A476,LMP!$A$2:$A$31,0),MATCH(B476,LMP!$E$1:$AB$1,0))</f>
        <v>11.19</v>
      </c>
    </row>
    <row r="477" spans="1:7">
      <c r="A477" s="17">
        <f t="shared" si="13"/>
        <v>40714</v>
      </c>
      <c r="B477" s="1" t="str">
        <f t="shared" si="14"/>
        <v>HE04</v>
      </c>
      <c r="C477" s="1">
        <f>VLOOKUP(A477&amp;B477,Weather!$C$8:$G$247,2,1)</f>
        <v>65</v>
      </c>
      <c r="D477" s="1">
        <f>VLOOKUP(A477&amp;B477,Weather!$C$8:$G$247,3,1)</f>
        <v>78</v>
      </c>
      <c r="E477" s="18">
        <f>SupportData!$F$16*((SupportData!$F$17+(C477-32)*5/9)^2)*(SupportData!$F$18-D477/100)*SupportData!$F$10*2.6417205235815E-07/1000000</f>
        <v>0</v>
      </c>
      <c r="F477" s="18">
        <f>INDEX(Weather!$J$8:$AG$37,MATCH(A477,Weather!$I$8:$I$37,0),MATCH(B477,Weather!$J$7:$AG$7,0))*SupportData!$F$9/231000000</f>
        <v>0</v>
      </c>
      <c r="G477" s="1">
        <f>INDEX(LMP!$E$2:$AB$31,MATCH(sheet1!A477,LMP!$A$2:$A$31,0),MATCH(B477,LMP!$E$1:$AB$1,0))</f>
        <v>13.75</v>
      </c>
    </row>
    <row r="478" spans="1:7">
      <c r="A478" s="17">
        <f t="shared" si="13"/>
        <v>40714</v>
      </c>
      <c r="B478" s="1" t="str">
        <f t="shared" si="14"/>
        <v>HE05</v>
      </c>
      <c r="C478" s="1">
        <f>VLOOKUP(A478&amp;B478,Weather!$C$8:$G$247,2,1)</f>
        <v>65</v>
      </c>
      <c r="D478" s="1">
        <f>VLOOKUP(A478&amp;B478,Weather!$C$8:$G$247,3,1)</f>
        <v>78</v>
      </c>
      <c r="E478" s="18">
        <f>SupportData!$F$16*((SupportData!$F$17+(C478-32)*5/9)^2)*(SupportData!$F$18-D478/100)*SupportData!$F$10*2.6417205235815E-07/1000000</f>
        <v>0</v>
      </c>
      <c r="F478" s="18">
        <f>INDEX(Weather!$J$8:$AG$37,MATCH(A478,Weather!$I$8:$I$37,0),MATCH(B478,Weather!$J$7:$AG$7,0))*SupportData!$F$9/231000000</f>
        <v>0</v>
      </c>
      <c r="G478" s="1">
        <f>INDEX(LMP!$E$2:$AB$31,MATCH(sheet1!A478,LMP!$A$2:$A$31,0),MATCH(B478,LMP!$E$1:$AB$1,0))</f>
        <v>20.79</v>
      </c>
    </row>
    <row r="479" spans="1:7">
      <c r="A479" s="17">
        <f t="shared" si="13"/>
        <v>40714</v>
      </c>
      <c r="B479" s="1" t="str">
        <f t="shared" si="14"/>
        <v>HE06</v>
      </c>
      <c r="C479" s="1">
        <f>VLOOKUP(A479&amp;B479,Weather!$C$8:$G$247,2,1)</f>
        <v>65</v>
      </c>
      <c r="D479" s="1">
        <f>VLOOKUP(A479&amp;B479,Weather!$C$8:$G$247,3,1)</f>
        <v>78</v>
      </c>
      <c r="E479" s="18">
        <f>SupportData!$F$16*((SupportData!$F$17+(C479-32)*5/9)^2)*(SupportData!$F$18-D479/100)*SupportData!$F$10*2.6417205235815E-07/1000000</f>
        <v>0</v>
      </c>
      <c r="F479" s="18">
        <f>INDEX(Weather!$J$8:$AG$37,MATCH(A479,Weather!$I$8:$I$37,0),MATCH(B479,Weather!$J$7:$AG$7,0))*SupportData!$F$9/231000000</f>
        <v>0</v>
      </c>
      <c r="G479" s="1">
        <f>INDEX(LMP!$E$2:$AB$31,MATCH(sheet1!A479,LMP!$A$2:$A$31,0),MATCH(B479,LMP!$E$1:$AB$1,0))</f>
        <v>19.45</v>
      </c>
    </row>
    <row r="480" spans="1:7">
      <c r="A480" s="17">
        <f t="shared" si="13"/>
        <v>40714</v>
      </c>
      <c r="B480" s="1" t="str">
        <f t="shared" si="14"/>
        <v>HE07</v>
      </c>
      <c r="C480" s="1">
        <f>VLOOKUP(A480&amp;B480,Weather!$C$8:$G$247,2,1)</f>
        <v>70</v>
      </c>
      <c r="D480" s="1">
        <f>VLOOKUP(A480&amp;B480,Weather!$C$8:$G$247,3,1)</f>
        <v>81</v>
      </c>
      <c r="E480" s="18">
        <f>SupportData!$F$16*((SupportData!$F$17+(C480-32)*5/9)^2)*(SupportData!$F$18-D480/100)*SupportData!$F$10*2.6417205235815E-07/1000000</f>
        <v>0</v>
      </c>
      <c r="F480" s="18">
        <f>INDEX(Weather!$J$8:$AG$37,MATCH(A480,Weather!$I$8:$I$37,0),MATCH(B480,Weather!$J$7:$AG$7,0))*SupportData!$F$9/231000000</f>
        <v>0</v>
      </c>
      <c r="G480" s="1">
        <f>INDEX(LMP!$E$2:$AB$31,MATCH(sheet1!A480,LMP!$A$2:$A$31,0),MATCH(B480,LMP!$E$1:$AB$1,0))</f>
        <v>20.73</v>
      </c>
    </row>
    <row r="481" spans="1:7">
      <c r="A481" s="17">
        <f t="shared" si="13"/>
        <v>40714</v>
      </c>
      <c r="B481" s="1" t="str">
        <f t="shared" si="14"/>
        <v>HE08</v>
      </c>
      <c r="C481" s="1">
        <f>VLOOKUP(A481&amp;B481,Weather!$C$8:$G$247,2,1)</f>
        <v>70</v>
      </c>
      <c r="D481" s="1">
        <f>VLOOKUP(A481&amp;B481,Weather!$C$8:$G$247,3,1)</f>
        <v>81</v>
      </c>
      <c r="E481" s="18">
        <f>SupportData!$F$16*((SupportData!$F$17+(C481-32)*5/9)^2)*(SupportData!$F$18-D481/100)*SupportData!$F$10*2.6417205235815E-07/1000000</f>
        <v>0</v>
      </c>
      <c r="F481" s="18">
        <f>INDEX(Weather!$J$8:$AG$37,MATCH(A481,Weather!$I$8:$I$37,0),MATCH(B481,Weather!$J$7:$AG$7,0))*SupportData!$F$9/231000000</f>
        <v>0</v>
      </c>
      <c r="G481" s="1">
        <f>INDEX(LMP!$E$2:$AB$31,MATCH(sheet1!A481,LMP!$A$2:$A$31,0),MATCH(B481,LMP!$E$1:$AB$1,0))</f>
        <v>24.08</v>
      </c>
    </row>
    <row r="482" spans="1:7">
      <c r="A482" s="17">
        <f t="shared" si="13"/>
        <v>40714</v>
      </c>
      <c r="B482" s="1" t="str">
        <f t="shared" si="14"/>
        <v>HE09</v>
      </c>
      <c r="C482" s="1">
        <f>VLOOKUP(A482&amp;B482,Weather!$C$8:$G$247,2,1)</f>
        <v>70</v>
      </c>
      <c r="D482" s="1">
        <f>VLOOKUP(A482&amp;B482,Weather!$C$8:$G$247,3,1)</f>
        <v>81</v>
      </c>
      <c r="E482" s="18">
        <f>SupportData!$F$16*((SupportData!$F$17+(C482-32)*5/9)^2)*(SupportData!$F$18-D482/100)*SupportData!$F$10*2.6417205235815E-07/1000000</f>
        <v>0</v>
      </c>
      <c r="F482" s="18">
        <f>INDEX(Weather!$J$8:$AG$37,MATCH(A482,Weather!$I$8:$I$37,0),MATCH(B482,Weather!$J$7:$AG$7,0))*SupportData!$F$9/231000000</f>
        <v>0</v>
      </c>
      <c r="G482" s="1">
        <f>INDEX(LMP!$E$2:$AB$31,MATCH(sheet1!A482,LMP!$A$2:$A$31,0),MATCH(B482,LMP!$E$1:$AB$1,0))</f>
        <v>24.77</v>
      </c>
    </row>
    <row r="483" spans="1:7">
      <c r="A483" s="17">
        <f t="shared" si="13"/>
        <v>40714</v>
      </c>
      <c r="B483" s="1" t="str">
        <f t="shared" si="14"/>
        <v>HE10</v>
      </c>
      <c r="C483" s="1">
        <f>VLOOKUP(A483&amp;B483,Weather!$C$8:$G$247,2,1)</f>
        <v>75</v>
      </c>
      <c r="D483" s="1">
        <f>VLOOKUP(A483&amp;B483,Weather!$C$8:$G$247,3,1)</f>
        <v>79</v>
      </c>
      <c r="E483" s="18">
        <f>SupportData!$F$16*((SupportData!$F$17+(C483-32)*5/9)^2)*(SupportData!$F$18-D483/100)*SupportData!$F$10*2.6417205235815E-07/1000000</f>
        <v>0</v>
      </c>
      <c r="F483" s="18">
        <f>INDEX(Weather!$J$8:$AG$37,MATCH(A483,Weather!$I$8:$I$37,0),MATCH(B483,Weather!$J$7:$AG$7,0))*SupportData!$F$9/231000000</f>
        <v>0</v>
      </c>
      <c r="G483" s="1">
        <f>INDEX(LMP!$E$2:$AB$31,MATCH(sheet1!A483,LMP!$A$2:$A$31,0),MATCH(B483,LMP!$E$1:$AB$1,0))</f>
        <v>25.31</v>
      </c>
    </row>
    <row r="484" spans="1:7">
      <c r="A484" s="17">
        <f t="shared" si="13"/>
        <v>40714</v>
      </c>
      <c r="B484" s="1" t="str">
        <f t="shared" si="14"/>
        <v>HE11</v>
      </c>
      <c r="C484" s="1">
        <f>VLOOKUP(A484&amp;B484,Weather!$C$8:$G$247,2,1)</f>
        <v>75</v>
      </c>
      <c r="D484" s="1">
        <f>VLOOKUP(A484&amp;B484,Weather!$C$8:$G$247,3,1)</f>
        <v>79</v>
      </c>
      <c r="E484" s="18">
        <f>SupportData!$F$16*((SupportData!$F$17+(C484-32)*5/9)^2)*(SupportData!$F$18-D484/100)*SupportData!$F$10*2.6417205235815E-07/1000000</f>
        <v>0</v>
      </c>
      <c r="F484" s="18">
        <f>INDEX(Weather!$J$8:$AG$37,MATCH(A484,Weather!$I$8:$I$37,0),MATCH(B484,Weather!$J$7:$AG$7,0))*SupportData!$F$9/231000000</f>
        <v>0</v>
      </c>
      <c r="G484" s="1">
        <f>INDEX(LMP!$E$2:$AB$31,MATCH(sheet1!A484,LMP!$A$2:$A$31,0),MATCH(B484,LMP!$E$1:$AB$1,0))</f>
        <v>27.24</v>
      </c>
    </row>
    <row r="485" spans="1:7">
      <c r="A485" s="17">
        <f t="shared" si="13"/>
        <v>40714</v>
      </c>
      <c r="B485" s="1" t="str">
        <f t="shared" si="14"/>
        <v>HE12</v>
      </c>
      <c r="C485" s="1">
        <f>VLOOKUP(A485&amp;B485,Weather!$C$8:$G$247,2,1)</f>
        <v>75</v>
      </c>
      <c r="D485" s="1">
        <f>VLOOKUP(A485&amp;B485,Weather!$C$8:$G$247,3,1)</f>
        <v>79</v>
      </c>
      <c r="E485" s="18">
        <f>SupportData!$F$16*((SupportData!$F$17+(C485-32)*5/9)^2)*(SupportData!$F$18-D485/100)*SupportData!$F$10*2.6417205235815E-07/1000000</f>
        <v>0</v>
      </c>
      <c r="F485" s="18">
        <f>INDEX(Weather!$J$8:$AG$37,MATCH(A485,Weather!$I$8:$I$37,0),MATCH(B485,Weather!$J$7:$AG$7,0))*SupportData!$F$9/231000000</f>
        <v>0</v>
      </c>
      <c r="G485" s="1">
        <f>INDEX(LMP!$E$2:$AB$31,MATCH(sheet1!A485,LMP!$A$2:$A$31,0),MATCH(B485,LMP!$E$1:$AB$1,0))</f>
        <v>26.55</v>
      </c>
    </row>
    <row r="486" spans="1:7">
      <c r="A486" s="17">
        <f t="shared" si="13"/>
        <v>40714</v>
      </c>
      <c r="B486" s="1" t="str">
        <f t="shared" si="14"/>
        <v>HE13</v>
      </c>
      <c r="C486" s="1">
        <f>VLOOKUP(A486&amp;B486,Weather!$C$8:$G$247,2,1)</f>
        <v>78</v>
      </c>
      <c r="D486" s="1">
        <f>VLOOKUP(A486&amp;B486,Weather!$C$8:$G$247,3,1)</f>
        <v>74</v>
      </c>
      <c r="E486" s="18">
        <f>SupportData!$F$16*((SupportData!$F$17+(C486-32)*5/9)^2)*(SupportData!$F$18-D486/100)*SupportData!$F$10*2.6417205235815E-07/1000000</f>
        <v>0</v>
      </c>
      <c r="F486" s="18">
        <f>INDEX(Weather!$J$8:$AG$37,MATCH(A486,Weather!$I$8:$I$37,0),MATCH(B486,Weather!$J$7:$AG$7,0))*SupportData!$F$9/231000000</f>
        <v>0</v>
      </c>
      <c r="G486" s="1">
        <f>INDEX(LMP!$E$2:$AB$31,MATCH(sheet1!A486,LMP!$A$2:$A$31,0),MATCH(B486,LMP!$E$1:$AB$1,0))</f>
        <v>26.62</v>
      </c>
    </row>
    <row r="487" spans="1:7">
      <c r="A487" s="17">
        <f t="shared" si="13"/>
        <v>40714</v>
      </c>
      <c r="B487" s="1" t="str">
        <f t="shared" si="14"/>
        <v>HE14</v>
      </c>
      <c r="C487" s="1">
        <f>VLOOKUP(A487&amp;B487,Weather!$C$8:$G$247,2,1)</f>
        <v>78</v>
      </c>
      <c r="D487" s="1">
        <f>VLOOKUP(A487&amp;B487,Weather!$C$8:$G$247,3,1)</f>
        <v>74</v>
      </c>
      <c r="E487" s="18">
        <f>SupportData!$F$16*((SupportData!$F$17+(C487-32)*5/9)^2)*(SupportData!$F$18-D487/100)*SupportData!$F$10*2.6417205235815E-07/1000000</f>
        <v>0</v>
      </c>
      <c r="F487" s="18">
        <f>INDEX(Weather!$J$8:$AG$37,MATCH(A487,Weather!$I$8:$I$37,0),MATCH(B487,Weather!$J$7:$AG$7,0))*SupportData!$F$9/231000000</f>
        <v>0</v>
      </c>
      <c r="G487" s="1">
        <f>INDEX(LMP!$E$2:$AB$31,MATCH(sheet1!A487,LMP!$A$2:$A$31,0),MATCH(B487,LMP!$E$1:$AB$1,0))</f>
        <v>27.1</v>
      </c>
    </row>
    <row r="488" spans="1:7">
      <c r="A488" s="17">
        <f t="shared" si="13"/>
        <v>40714</v>
      </c>
      <c r="B488" s="1" t="str">
        <f t="shared" si="14"/>
        <v>HE15</v>
      </c>
      <c r="C488" s="1">
        <f>VLOOKUP(A488&amp;B488,Weather!$C$8:$G$247,2,1)</f>
        <v>78</v>
      </c>
      <c r="D488" s="1">
        <f>VLOOKUP(A488&amp;B488,Weather!$C$8:$G$247,3,1)</f>
        <v>74</v>
      </c>
      <c r="E488" s="18">
        <f>SupportData!$F$16*((SupportData!$F$17+(C488-32)*5/9)^2)*(SupportData!$F$18-D488/100)*SupportData!$F$10*2.6417205235815E-07/1000000</f>
        <v>0</v>
      </c>
      <c r="F488" s="18">
        <f>INDEX(Weather!$J$8:$AG$37,MATCH(A488,Weather!$I$8:$I$37,0),MATCH(B488,Weather!$J$7:$AG$7,0))*SupportData!$F$9/231000000</f>
        <v>0</v>
      </c>
      <c r="G488" s="1">
        <f>INDEX(LMP!$E$2:$AB$31,MATCH(sheet1!A488,LMP!$A$2:$A$31,0),MATCH(B488,LMP!$E$1:$AB$1,0))</f>
        <v>27.43</v>
      </c>
    </row>
    <row r="489" spans="1:7">
      <c r="A489" s="17">
        <f t="shared" si="13"/>
        <v>40714</v>
      </c>
      <c r="B489" s="1" t="str">
        <f t="shared" si="14"/>
        <v>HE16</v>
      </c>
      <c r="C489" s="1">
        <f>VLOOKUP(A489&amp;B489,Weather!$C$8:$G$247,2,1)</f>
        <v>77</v>
      </c>
      <c r="D489" s="1">
        <f>VLOOKUP(A489&amp;B489,Weather!$C$8:$G$247,3,1)</f>
        <v>71</v>
      </c>
      <c r="E489" s="18">
        <f>SupportData!$F$16*((SupportData!$F$17+(C489-32)*5/9)^2)*(SupportData!$F$18-D489/100)*SupportData!$F$10*2.6417205235815E-07/1000000</f>
        <v>0</v>
      </c>
      <c r="F489" s="18">
        <f>INDEX(Weather!$J$8:$AG$37,MATCH(A489,Weather!$I$8:$I$37,0),MATCH(B489,Weather!$J$7:$AG$7,0))*SupportData!$F$9/231000000</f>
        <v>0</v>
      </c>
      <c r="G489" s="1">
        <f>INDEX(LMP!$E$2:$AB$31,MATCH(sheet1!A489,LMP!$A$2:$A$31,0),MATCH(B489,LMP!$E$1:$AB$1,0))</f>
        <v>27.94</v>
      </c>
    </row>
    <row r="490" spans="1:7">
      <c r="A490" s="17">
        <f t="shared" ref="A490:A553" si="15">DATE(YEAR(A466),MONTH(A466),DAY(A466)+1)</f>
        <v>40714</v>
      </c>
      <c r="B490" s="1" t="str">
        <f t="shared" ref="B490:B553" si="16">B466</f>
        <v>HE17</v>
      </c>
      <c r="C490" s="1">
        <f>VLOOKUP(A490&amp;B490,Weather!$C$8:$G$247,2,1)</f>
        <v>77</v>
      </c>
      <c r="D490" s="1">
        <f>VLOOKUP(A490&amp;B490,Weather!$C$8:$G$247,3,1)</f>
        <v>71</v>
      </c>
      <c r="E490" s="18">
        <f>SupportData!$F$16*((SupportData!$F$17+(C490-32)*5/9)^2)*(SupportData!$F$18-D490/100)*SupportData!$F$10*2.6417205235815E-07/1000000</f>
        <v>0</v>
      </c>
      <c r="F490" s="18">
        <f>INDEX(Weather!$J$8:$AG$37,MATCH(A490,Weather!$I$8:$I$37,0),MATCH(B490,Weather!$J$7:$AG$7,0))*SupportData!$F$9/231000000</f>
        <v>0</v>
      </c>
      <c r="G490" s="1">
        <f>INDEX(LMP!$E$2:$AB$31,MATCH(sheet1!A490,LMP!$A$2:$A$31,0),MATCH(B490,LMP!$E$1:$AB$1,0))</f>
        <v>26.65</v>
      </c>
    </row>
    <row r="491" spans="1:7">
      <c r="A491" s="17">
        <f t="shared" si="15"/>
        <v>40714</v>
      </c>
      <c r="B491" s="1" t="str">
        <f t="shared" si="16"/>
        <v>HE18</v>
      </c>
      <c r="C491" s="1">
        <f>VLOOKUP(A491&amp;B491,Weather!$C$8:$G$247,2,1)</f>
        <v>77</v>
      </c>
      <c r="D491" s="1">
        <f>VLOOKUP(A491&amp;B491,Weather!$C$8:$G$247,3,1)</f>
        <v>71</v>
      </c>
      <c r="E491" s="18">
        <f>SupportData!$F$16*((SupportData!$F$17+(C491-32)*5/9)^2)*(SupportData!$F$18-D491/100)*SupportData!$F$10*2.6417205235815E-07/1000000</f>
        <v>0</v>
      </c>
      <c r="F491" s="18">
        <f>INDEX(Weather!$J$8:$AG$37,MATCH(A491,Weather!$I$8:$I$37,0),MATCH(B491,Weather!$J$7:$AG$7,0))*SupportData!$F$9/231000000</f>
        <v>0</v>
      </c>
      <c r="G491" s="1">
        <f>INDEX(LMP!$E$2:$AB$31,MATCH(sheet1!A491,LMP!$A$2:$A$31,0),MATCH(B491,LMP!$E$1:$AB$1,0))</f>
        <v>26.05</v>
      </c>
    </row>
    <row r="492" spans="1:7">
      <c r="A492" s="17">
        <f t="shared" si="15"/>
        <v>40714</v>
      </c>
      <c r="B492" s="1" t="str">
        <f t="shared" si="16"/>
        <v>HE19</v>
      </c>
      <c r="C492" s="1">
        <f>VLOOKUP(A492&amp;B492,Weather!$C$8:$G$247,2,1)</f>
        <v>72</v>
      </c>
      <c r="D492" s="1">
        <f>VLOOKUP(A492&amp;B492,Weather!$C$8:$G$247,3,1)</f>
        <v>79</v>
      </c>
      <c r="E492" s="18">
        <f>SupportData!$F$16*((SupportData!$F$17+(C492-32)*5/9)^2)*(SupportData!$F$18-D492/100)*SupportData!$F$10*2.6417205235815E-07/1000000</f>
        <v>0</v>
      </c>
      <c r="F492" s="18">
        <f>INDEX(Weather!$J$8:$AG$37,MATCH(A492,Weather!$I$8:$I$37,0),MATCH(B492,Weather!$J$7:$AG$7,0))*SupportData!$F$9/231000000</f>
        <v>0</v>
      </c>
      <c r="G492" s="1">
        <f>INDEX(LMP!$E$2:$AB$31,MATCH(sheet1!A492,LMP!$A$2:$A$31,0),MATCH(B492,LMP!$E$1:$AB$1,0))</f>
        <v>24.14</v>
      </c>
    </row>
    <row r="493" spans="1:7">
      <c r="A493" s="17">
        <f t="shared" si="15"/>
        <v>40714</v>
      </c>
      <c r="B493" s="1" t="str">
        <f t="shared" si="16"/>
        <v>HE20</v>
      </c>
      <c r="C493" s="1">
        <f>VLOOKUP(A493&amp;B493,Weather!$C$8:$G$247,2,1)</f>
        <v>72</v>
      </c>
      <c r="D493" s="1">
        <f>VLOOKUP(A493&amp;B493,Weather!$C$8:$G$247,3,1)</f>
        <v>79</v>
      </c>
      <c r="E493" s="18">
        <f>SupportData!$F$16*((SupportData!$F$17+(C493-32)*5/9)^2)*(SupportData!$F$18-D493/100)*SupportData!$F$10*2.6417205235815E-07/1000000</f>
        <v>0</v>
      </c>
      <c r="F493" s="18">
        <f>INDEX(Weather!$J$8:$AG$37,MATCH(A493,Weather!$I$8:$I$37,0),MATCH(B493,Weather!$J$7:$AG$7,0))*SupportData!$F$9/231000000</f>
        <v>0</v>
      </c>
      <c r="G493" s="1">
        <f>INDEX(LMP!$E$2:$AB$31,MATCH(sheet1!A493,LMP!$A$2:$A$31,0),MATCH(B493,LMP!$E$1:$AB$1,0))</f>
        <v>25.1</v>
      </c>
    </row>
    <row r="494" spans="1:7">
      <c r="A494" s="17">
        <f t="shared" si="15"/>
        <v>40714</v>
      </c>
      <c r="B494" s="1" t="str">
        <f t="shared" si="16"/>
        <v>HE21</v>
      </c>
      <c r="C494" s="1">
        <f>VLOOKUP(A494&amp;B494,Weather!$C$8:$G$247,2,1)</f>
        <v>72</v>
      </c>
      <c r="D494" s="1">
        <f>VLOOKUP(A494&amp;B494,Weather!$C$8:$G$247,3,1)</f>
        <v>79</v>
      </c>
      <c r="E494" s="18">
        <f>SupportData!$F$16*((SupportData!$F$17+(C494-32)*5/9)^2)*(SupportData!$F$18-D494/100)*SupportData!$F$10*2.6417205235815E-07/1000000</f>
        <v>0</v>
      </c>
      <c r="F494" s="18">
        <f>INDEX(Weather!$J$8:$AG$37,MATCH(A494,Weather!$I$8:$I$37,0),MATCH(B494,Weather!$J$7:$AG$7,0))*SupportData!$F$9/231000000</f>
        <v>0</v>
      </c>
      <c r="G494" s="1">
        <f>INDEX(LMP!$E$2:$AB$31,MATCH(sheet1!A494,LMP!$A$2:$A$31,0),MATCH(B494,LMP!$E$1:$AB$1,0))</f>
        <v>26.41</v>
      </c>
    </row>
    <row r="495" spans="1:7">
      <c r="A495" s="17">
        <f t="shared" si="15"/>
        <v>40714</v>
      </c>
      <c r="B495" s="1" t="str">
        <f t="shared" si="16"/>
        <v>HE22</v>
      </c>
      <c r="C495" s="1">
        <f>VLOOKUP(A495&amp;B495,Weather!$C$8:$G$247,2,1)</f>
        <v>72</v>
      </c>
      <c r="D495" s="1">
        <f>VLOOKUP(A495&amp;B495,Weather!$C$8:$G$247,3,1)</f>
        <v>79</v>
      </c>
      <c r="E495" s="18">
        <f>SupportData!$F$16*((SupportData!$F$17+(C495-32)*5/9)^2)*(SupportData!$F$18-D495/100)*SupportData!$F$10*2.6417205235815E-07/1000000</f>
        <v>0</v>
      </c>
      <c r="F495" s="18">
        <f>INDEX(Weather!$J$8:$AG$37,MATCH(A495,Weather!$I$8:$I$37,0),MATCH(B495,Weather!$J$7:$AG$7,0))*SupportData!$F$9/231000000</f>
        <v>0</v>
      </c>
      <c r="G495" s="1">
        <f>INDEX(LMP!$E$2:$AB$31,MATCH(sheet1!A495,LMP!$A$2:$A$31,0),MATCH(B495,LMP!$E$1:$AB$1,0))</f>
        <v>25.19</v>
      </c>
    </row>
    <row r="496" spans="1:7">
      <c r="A496" s="17">
        <f t="shared" si="15"/>
        <v>40714</v>
      </c>
      <c r="B496" s="1" t="str">
        <f t="shared" si="16"/>
        <v>HE23</v>
      </c>
      <c r="C496" s="1">
        <f>VLOOKUP(A496&amp;B496,Weather!$C$8:$G$247,2,1)</f>
        <v>72</v>
      </c>
      <c r="D496" s="1">
        <f>VLOOKUP(A496&amp;B496,Weather!$C$8:$G$247,3,1)</f>
        <v>79</v>
      </c>
      <c r="E496" s="18">
        <f>SupportData!$F$16*((SupportData!$F$17+(C496-32)*5/9)^2)*(SupportData!$F$18-D496/100)*SupportData!$F$10*2.6417205235815E-07/1000000</f>
        <v>0</v>
      </c>
      <c r="F496" s="18">
        <f>INDEX(Weather!$J$8:$AG$37,MATCH(A496,Weather!$I$8:$I$37,0),MATCH(B496,Weather!$J$7:$AG$7,0))*SupportData!$F$9/231000000</f>
        <v>0</v>
      </c>
      <c r="G496" s="1">
        <f>INDEX(LMP!$E$2:$AB$31,MATCH(sheet1!A496,LMP!$A$2:$A$31,0),MATCH(B496,LMP!$E$1:$AB$1,0))</f>
        <v>27.1</v>
      </c>
    </row>
    <row r="497" spans="1:7">
      <c r="A497" s="17">
        <f t="shared" si="15"/>
        <v>40714</v>
      </c>
      <c r="B497" s="1" t="str">
        <f t="shared" si="16"/>
        <v>HE24</v>
      </c>
      <c r="C497" s="1">
        <f>VLOOKUP(A497&amp;B497,Weather!$C$8:$G$247,2,1)</f>
        <v>72</v>
      </c>
      <c r="D497" s="1">
        <f>VLOOKUP(A497&amp;B497,Weather!$C$8:$G$247,3,1)</f>
        <v>79</v>
      </c>
      <c r="E497" s="18">
        <f>SupportData!$F$16*((SupportData!$F$17+(C497-32)*5/9)^2)*(SupportData!$F$18-D497/100)*SupportData!$F$10*2.6417205235815E-07/1000000</f>
        <v>0</v>
      </c>
      <c r="F497" s="18">
        <f>INDEX(Weather!$J$8:$AG$37,MATCH(A497,Weather!$I$8:$I$37,0),MATCH(B497,Weather!$J$7:$AG$7,0))*SupportData!$F$9/231000000</f>
        <v>0</v>
      </c>
      <c r="G497" s="1">
        <f>INDEX(LMP!$E$2:$AB$31,MATCH(sheet1!A497,LMP!$A$2:$A$31,0),MATCH(B497,LMP!$E$1:$AB$1,0))</f>
        <v>59.58</v>
      </c>
    </row>
    <row r="498" spans="1:7">
      <c r="A498" s="17">
        <f t="shared" si="15"/>
        <v>40715</v>
      </c>
      <c r="B498" s="1" t="str">
        <f t="shared" si="16"/>
        <v>HE01</v>
      </c>
      <c r="C498" s="1">
        <f>VLOOKUP(A498&amp;B498,Weather!$C$8:$G$247,2,1)</f>
        <v>71</v>
      </c>
      <c r="D498" s="1">
        <f>VLOOKUP(A498&amp;B498,Weather!$C$8:$G$247,3,1)</f>
        <v>81</v>
      </c>
      <c r="E498" s="18">
        <f>SupportData!$F$16*((SupportData!$F$17+(C498-32)*5/9)^2)*(SupportData!$F$18-D498/100)*SupportData!$F$10*2.6417205235815E-07/1000000</f>
        <v>0</v>
      </c>
      <c r="F498" s="18">
        <f>INDEX(Weather!$J$8:$AG$37,MATCH(A498,Weather!$I$8:$I$37,0),MATCH(B498,Weather!$J$7:$AG$7,0))*SupportData!$F$9/231000000</f>
        <v>0</v>
      </c>
      <c r="G498" s="1">
        <f>INDEX(LMP!$E$2:$AB$31,MATCH(sheet1!A498,LMP!$A$2:$A$31,0),MATCH(B498,LMP!$E$1:$AB$1,0))</f>
        <v>23.23</v>
      </c>
    </row>
    <row r="499" spans="1:7">
      <c r="A499" s="17">
        <f t="shared" si="15"/>
        <v>40715</v>
      </c>
      <c r="B499" s="1" t="str">
        <f t="shared" si="16"/>
        <v>HE02</v>
      </c>
      <c r="C499" s="1">
        <f>VLOOKUP(A499&amp;B499,Weather!$C$8:$G$247,2,1)</f>
        <v>71</v>
      </c>
      <c r="D499" s="1">
        <f>VLOOKUP(A499&amp;B499,Weather!$C$8:$G$247,3,1)</f>
        <v>81</v>
      </c>
      <c r="E499" s="18">
        <f>SupportData!$F$16*((SupportData!$F$17+(C499-32)*5/9)^2)*(SupportData!$F$18-D499/100)*SupportData!$F$10*2.6417205235815E-07/1000000</f>
        <v>0</v>
      </c>
      <c r="F499" s="18">
        <f>INDEX(Weather!$J$8:$AG$37,MATCH(A499,Weather!$I$8:$I$37,0),MATCH(B499,Weather!$J$7:$AG$7,0))*SupportData!$F$9/231000000</f>
        <v>0</v>
      </c>
      <c r="G499" s="1">
        <f>INDEX(LMP!$E$2:$AB$31,MATCH(sheet1!A499,LMP!$A$2:$A$31,0),MATCH(B499,LMP!$E$1:$AB$1,0))</f>
        <v>24.6</v>
      </c>
    </row>
    <row r="500" spans="1:7">
      <c r="A500" s="17">
        <f t="shared" si="15"/>
        <v>40715</v>
      </c>
      <c r="B500" s="1" t="str">
        <f t="shared" si="16"/>
        <v>HE03</v>
      </c>
      <c r="C500" s="1">
        <f>VLOOKUP(A500&amp;B500,Weather!$C$8:$G$247,2,1)</f>
        <v>71</v>
      </c>
      <c r="D500" s="1">
        <f>VLOOKUP(A500&amp;B500,Weather!$C$8:$G$247,3,1)</f>
        <v>81</v>
      </c>
      <c r="E500" s="18">
        <f>SupportData!$F$16*((SupportData!$F$17+(C500-32)*5/9)^2)*(SupportData!$F$18-D500/100)*SupportData!$F$10*2.6417205235815E-07/1000000</f>
        <v>0</v>
      </c>
      <c r="F500" s="18">
        <f>INDEX(Weather!$J$8:$AG$37,MATCH(A500,Weather!$I$8:$I$37,0),MATCH(B500,Weather!$J$7:$AG$7,0))*SupportData!$F$9/231000000</f>
        <v>0</v>
      </c>
      <c r="G500" s="1">
        <f>INDEX(LMP!$E$2:$AB$31,MATCH(sheet1!A500,LMP!$A$2:$A$31,0),MATCH(B500,LMP!$E$1:$AB$1,0))</f>
        <v>22.37</v>
      </c>
    </row>
    <row r="501" spans="1:7">
      <c r="A501" s="17">
        <f t="shared" si="15"/>
        <v>40715</v>
      </c>
      <c r="B501" s="1" t="str">
        <f t="shared" si="16"/>
        <v>HE04</v>
      </c>
      <c r="C501" s="1">
        <f>VLOOKUP(A501&amp;B501,Weather!$C$8:$G$247,2,1)</f>
        <v>71</v>
      </c>
      <c r="D501" s="1">
        <f>VLOOKUP(A501&amp;B501,Weather!$C$8:$G$247,3,1)</f>
        <v>87</v>
      </c>
      <c r="E501" s="18">
        <f>SupportData!$F$16*((SupportData!$F$17+(C501-32)*5/9)^2)*(SupportData!$F$18-D501/100)*SupportData!$F$10*2.6417205235815E-07/1000000</f>
        <v>0</v>
      </c>
      <c r="F501" s="18">
        <f>INDEX(Weather!$J$8:$AG$37,MATCH(A501,Weather!$I$8:$I$37,0),MATCH(B501,Weather!$J$7:$AG$7,0))*SupportData!$F$9/231000000</f>
        <v>0</v>
      </c>
      <c r="G501" s="1">
        <f>INDEX(LMP!$E$2:$AB$31,MATCH(sheet1!A501,LMP!$A$2:$A$31,0),MATCH(B501,LMP!$E$1:$AB$1,0))</f>
        <v>23.08</v>
      </c>
    </row>
    <row r="502" spans="1:7">
      <c r="A502" s="17">
        <f t="shared" si="15"/>
        <v>40715</v>
      </c>
      <c r="B502" s="1" t="str">
        <f t="shared" si="16"/>
        <v>HE05</v>
      </c>
      <c r="C502" s="1">
        <f>VLOOKUP(A502&amp;B502,Weather!$C$8:$G$247,2,1)</f>
        <v>71</v>
      </c>
      <c r="D502" s="1">
        <f>VLOOKUP(A502&amp;B502,Weather!$C$8:$G$247,3,1)</f>
        <v>87</v>
      </c>
      <c r="E502" s="18">
        <f>SupportData!$F$16*((SupportData!$F$17+(C502-32)*5/9)^2)*(SupportData!$F$18-D502/100)*SupportData!$F$10*2.6417205235815E-07/1000000</f>
        <v>0</v>
      </c>
      <c r="F502" s="18">
        <f>INDEX(Weather!$J$8:$AG$37,MATCH(A502,Weather!$I$8:$I$37,0),MATCH(B502,Weather!$J$7:$AG$7,0))*SupportData!$F$9/231000000</f>
        <v>0</v>
      </c>
      <c r="G502" s="1">
        <f>INDEX(LMP!$E$2:$AB$31,MATCH(sheet1!A502,LMP!$A$2:$A$31,0),MATCH(B502,LMP!$E$1:$AB$1,0))</f>
        <v>237.7</v>
      </c>
    </row>
    <row r="503" spans="1:7">
      <c r="A503" s="17">
        <f t="shared" si="15"/>
        <v>40715</v>
      </c>
      <c r="B503" s="1" t="str">
        <f t="shared" si="16"/>
        <v>HE06</v>
      </c>
      <c r="C503" s="1">
        <f>VLOOKUP(A503&amp;B503,Weather!$C$8:$G$247,2,1)</f>
        <v>71</v>
      </c>
      <c r="D503" s="1">
        <f>VLOOKUP(A503&amp;B503,Weather!$C$8:$G$247,3,1)</f>
        <v>87</v>
      </c>
      <c r="E503" s="18">
        <f>SupportData!$F$16*((SupportData!$F$17+(C503-32)*5/9)^2)*(SupportData!$F$18-D503/100)*SupportData!$F$10*2.6417205235815E-07/1000000</f>
        <v>0</v>
      </c>
      <c r="F503" s="18">
        <f>INDEX(Weather!$J$8:$AG$37,MATCH(A503,Weather!$I$8:$I$37,0),MATCH(B503,Weather!$J$7:$AG$7,0))*SupportData!$F$9/231000000</f>
        <v>0</v>
      </c>
      <c r="G503" s="1">
        <f>INDEX(LMP!$E$2:$AB$31,MATCH(sheet1!A503,LMP!$A$2:$A$31,0),MATCH(B503,LMP!$E$1:$AB$1,0))</f>
        <v>22.51</v>
      </c>
    </row>
    <row r="504" spans="1:7">
      <c r="A504" s="17">
        <f t="shared" si="15"/>
        <v>40715</v>
      </c>
      <c r="B504" s="1" t="str">
        <f t="shared" si="16"/>
        <v>HE07</v>
      </c>
      <c r="C504" s="1">
        <f>VLOOKUP(A504&amp;B504,Weather!$C$8:$G$247,2,1)</f>
        <v>72</v>
      </c>
      <c r="D504" s="1">
        <f>VLOOKUP(A504&amp;B504,Weather!$C$8:$G$247,3,1)</f>
        <v>87</v>
      </c>
      <c r="E504" s="18">
        <f>SupportData!$F$16*((SupportData!$F$17+(C504-32)*5/9)^2)*(SupportData!$F$18-D504/100)*SupportData!$F$10*2.6417205235815E-07/1000000</f>
        <v>0</v>
      </c>
      <c r="F504" s="18">
        <f>INDEX(Weather!$J$8:$AG$37,MATCH(A504,Weather!$I$8:$I$37,0),MATCH(B504,Weather!$J$7:$AG$7,0))*SupportData!$F$9/231000000</f>
        <v>0</v>
      </c>
      <c r="G504" s="1">
        <f>INDEX(LMP!$E$2:$AB$31,MATCH(sheet1!A504,LMP!$A$2:$A$31,0),MATCH(B504,LMP!$E$1:$AB$1,0))</f>
        <v>25.95</v>
      </c>
    </row>
    <row r="505" spans="1:7">
      <c r="A505" s="17">
        <f t="shared" si="15"/>
        <v>40715</v>
      </c>
      <c r="B505" s="1" t="str">
        <f t="shared" si="16"/>
        <v>HE08</v>
      </c>
      <c r="C505" s="1">
        <f>VLOOKUP(A505&amp;B505,Weather!$C$8:$G$247,2,1)</f>
        <v>72</v>
      </c>
      <c r="D505" s="1">
        <f>VLOOKUP(A505&amp;B505,Weather!$C$8:$G$247,3,1)</f>
        <v>87</v>
      </c>
      <c r="E505" s="18">
        <f>SupportData!$F$16*((SupportData!$F$17+(C505-32)*5/9)^2)*(SupportData!$F$18-D505/100)*SupportData!$F$10*2.6417205235815E-07/1000000</f>
        <v>0</v>
      </c>
      <c r="F505" s="18">
        <f>INDEX(Weather!$J$8:$AG$37,MATCH(A505,Weather!$I$8:$I$37,0),MATCH(B505,Weather!$J$7:$AG$7,0))*SupportData!$F$9/231000000</f>
        <v>0</v>
      </c>
      <c r="G505" s="1">
        <f>INDEX(LMP!$E$2:$AB$31,MATCH(sheet1!A505,LMP!$A$2:$A$31,0),MATCH(B505,LMP!$E$1:$AB$1,0))</f>
        <v>27.12</v>
      </c>
    </row>
    <row r="506" spans="1:7">
      <c r="A506" s="17">
        <f t="shared" si="15"/>
        <v>40715</v>
      </c>
      <c r="B506" s="1" t="str">
        <f t="shared" si="16"/>
        <v>HE09</v>
      </c>
      <c r="C506" s="1">
        <f>VLOOKUP(A506&amp;B506,Weather!$C$8:$G$247,2,1)</f>
        <v>72</v>
      </c>
      <c r="D506" s="1">
        <f>VLOOKUP(A506&amp;B506,Weather!$C$8:$G$247,3,1)</f>
        <v>87</v>
      </c>
      <c r="E506" s="18">
        <f>SupportData!$F$16*((SupportData!$F$17+(C506-32)*5/9)^2)*(SupportData!$F$18-D506/100)*SupportData!$F$10*2.6417205235815E-07/1000000</f>
        <v>0</v>
      </c>
      <c r="F506" s="18">
        <f>INDEX(Weather!$J$8:$AG$37,MATCH(A506,Weather!$I$8:$I$37,0),MATCH(B506,Weather!$J$7:$AG$7,0))*SupportData!$F$9/231000000</f>
        <v>0</v>
      </c>
      <c r="G506" s="1">
        <f>INDEX(LMP!$E$2:$AB$31,MATCH(sheet1!A506,LMP!$A$2:$A$31,0),MATCH(B506,LMP!$E$1:$AB$1,0))</f>
        <v>41.91</v>
      </c>
    </row>
    <row r="507" spans="1:7">
      <c r="A507" s="17">
        <f t="shared" si="15"/>
        <v>40715</v>
      </c>
      <c r="B507" s="1" t="str">
        <f t="shared" si="16"/>
        <v>HE10</v>
      </c>
      <c r="C507" s="1">
        <f>VLOOKUP(A507&amp;B507,Weather!$C$8:$G$247,2,1)</f>
        <v>80</v>
      </c>
      <c r="D507" s="1">
        <f>VLOOKUP(A507&amp;B507,Weather!$C$8:$G$247,3,1)</f>
        <v>74</v>
      </c>
      <c r="E507" s="18">
        <f>SupportData!$F$16*((SupportData!$F$17+(C507-32)*5/9)^2)*(SupportData!$F$18-D507/100)*SupportData!$F$10*2.6417205235815E-07/1000000</f>
        <v>0</v>
      </c>
      <c r="F507" s="18">
        <f>INDEX(Weather!$J$8:$AG$37,MATCH(A507,Weather!$I$8:$I$37,0),MATCH(B507,Weather!$J$7:$AG$7,0))*SupportData!$F$9/231000000</f>
        <v>0</v>
      </c>
      <c r="G507" s="1">
        <f>INDEX(LMP!$E$2:$AB$31,MATCH(sheet1!A507,LMP!$A$2:$A$31,0),MATCH(B507,LMP!$E$1:$AB$1,0))</f>
        <v>38.770000000000003</v>
      </c>
    </row>
    <row r="508" spans="1:7">
      <c r="A508" s="17">
        <f t="shared" si="15"/>
        <v>40715</v>
      </c>
      <c r="B508" s="1" t="str">
        <f t="shared" si="16"/>
        <v>HE11</v>
      </c>
      <c r="C508" s="1">
        <f>VLOOKUP(A508&amp;B508,Weather!$C$8:$G$247,2,1)</f>
        <v>80</v>
      </c>
      <c r="D508" s="1">
        <f>VLOOKUP(A508&amp;B508,Weather!$C$8:$G$247,3,1)</f>
        <v>74</v>
      </c>
      <c r="E508" s="18">
        <f>SupportData!$F$16*((SupportData!$F$17+(C508-32)*5/9)^2)*(SupportData!$F$18-D508/100)*SupportData!$F$10*2.6417205235815E-07/1000000</f>
        <v>0</v>
      </c>
      <c r="F508" s="18">
        <f>INDEX(Weather!$J$8:$AG$37,MATCH(A508,Weather!$I$8:$I$37,0),MATCH(B508,Weather!$J$7:$AG$7,0))*SupportData!$F$9/231000000</f>
        <v>0</v>
      </c>
      <c r="G508" s="1">
        <f>INDEX(LMP!$E$2:$AB$31,MATCH(sheet1!A508,LMP!$A$2:$A$31,0),MATCH(B508,LMP!$E$1:$AB$1,0))</f>
        <v>48.32</v>
      </c>
    </row>
    <row r="509" spans="1:7">
      <c r="A509" s="17">
        <f t="shared" si="15"/>
        <v>40715</v>
      </c>
      <c r="B509" s="1" t="str">
        <f t="shared" si="16"/>
        <v>HE12</v>
      </c>
      <c r="C509" s="1">
        <f>VLOOKUP(A509&amp;B509,Weather!$C$8:$G$247,2,1)</f>
        <v>80</v>
      </c>
      <c r="D509" s="1">
        <f>VLOOKUP(A509&amp;B509,Weather!$C$8:$G$247,3,1)</f>
        <v>74</v>
      </c>
      <c r="E509" s="18">
        <f>SupportData!$F$16*((SupportData!$F$17+(C509-32)*5/9)^2)*(SupportData!$F$18-D509/100)*SupportData!$F$10*2.6417205235815E-07/1000000</f>
        <v>0</v>
      </c>
      <c r="F509" s="18">
        <f>INDEX(Weather!$J$8:$AG$37,MATCH(A509,Weather!$I$8:$I$37,0),MATCH(B509,Weather!$J$7:$AG$7,0))*SupportData!$F$9/231000000</f>
        <v>0</v>
      </c>
      <c r="G509" s="1">
        <f>INDEX(LMP!$E$2:$AB$31,MATCH(sheet1!A509,LMP!$A$2:$A$31,0),MATCH(B509,LMP!$E$1:$AB$1,0))</f>
        <v>74.66</v>
      </c>
    </row>
    <row r="510" spans="1:7">
      <c r="A510" s="17">
        <f t="shared" si="15"/>
        <v>40715</v>
      </c>
      <c r="B510" s="1" t="str">
        <f t="shared" si="16"/>
        <v>HE13</v>
      </c>
      <c r="C510" s="1">
        <f>VLOOKUP(A510&amp;B510,Weather!$C$8:$G$247,2,1)</f>
        <v>85</v>
      </c>
      <c r="D510" s="1">
        <f>VLOOKUP(A510&amp;B510,Weather!$C$8:$G$247,3,1)</f>
        <v>67</v>
      </c>
      <c r="E510" s="18">
        <f>SupportData!$F$16*((SupportData!$F$17+(C510-32)*5/9)^2)*(SupportData!$F$18-D510/100)*SupportData!$F$10*2.6417205235815E-07/1000000</f>
        <v>0</v>
      </c>
      <c r="F510" s="18">
        <f>INDEX(Weather!$J$8:$AG$37,MATCH(A510,Weather!$I$8:$I$37,0),MATCH(B510,Weather!$J$7:$AG$7,0))*SupportData!$F$9/231000000</f>
        <v>0</v>
      </c>
      <c r="G510" s="1">
        <f>INDEX(LMP!$E$2:$AB$31,MATCH(sheet1!A510,LMP!$A$2:$A$31,0),MATCH(B510,LMP!$E$1:$AB$1,0))</f>
        <v>59.32</v>
      </c>
    </row>
    <row r="511" spans="1:7">
      <c r="A511" s="17">
        <f t="shared" si="15"/>
        <v>40715</v>
      </c>
      <c r="B511" s="1" t="str">
        <f t="shared" si="16"/>
        <v>HE14</v>
      </c>
      <c r="C511" s="1">
        <f>VLOOKUP(A511&amp;B511,Weather!$C$8:$G$247,2,1)</f>
        <v>85</v>
      </c>
      <c r="D511" s="1">
        <f>VLOOKUP(A511&amp;B511,Weather!$C$8:$G$247,3,1)</f>
        <v>67</v>
      </c>
      <c r="E511" s="18">
        <f>SupportData!$F$16*((SupportData!$F$17+(C511-32)*5/9)^2)*(SupportData!$F$18-D511/100)*SupportData!$F$10*2.6417205235815E-07/1000000</f>
        <v>0</v>
      </c>
      <c r="F511" s="18">
        <f>INDEX(Weather!$J$8:$AG$37,MATCH(A511,Weather!$I$8:$I$37,0),MATCH(B511,Weather!$J$7:$AG$7,0))*SupportData!$F$9/231000000</f>
        <v>0</v>
      </c>
      <c r="G511" s="1">
        <f>INDEX(LMP!$E$2:$AB$31,MATCH(sheet1!A511,LMP!$A$2:$A$31,0),MATCH(B511,LMP!$E$1:$AB$1,0))</f>
        <v>46.93</v>
      </c>
    </row>
    <row r="512" spans="1:7">
      <c r="A512" s="17">
        <f t="shared" si="15"/>
        <v>40715</v>
      </c>
      <c r="B512" s="1" t="str">
        <f t="shared" si="16"/>
        <v>HE15</v>
      </c>
      <c r="C512" s="1">
        <f>VLOOKUP(A512&amp;B512,Weather!$C$8:$G$247,2,1)</f>
        <v>85</v>
      </c>
      <c r="D512" s="1">
        <f>VLOOKUP(A512&amp;B512,Weather!$C$8:$G$247,3,1)</f>
        <v>67</v>
      </c>
      <c r="E512" s="18">
        <f>SupportData!$F$16*((SupportData!$F$17+(C512-32)*5/9)^2)*(SupportData!$F$18-D512/100)*SupportData!$F$10*2.6417205235815E-07/1000000</f>
        <v>0</v>
      </c>
      <c r="F512" s="18">
        <f>INDEX(Weather!$J$8:$AG$37,MATCH(A512,Weather!$I$8:$I$37,0),MATCH(B512,Weather!$J$7:$AG$7,0))*SupportData!$F$9/231000000</f>
        <v>0</v>
      </c>
      <c r="G512" s="1">
        <f>INDEX(LMP!$E$2:$AB$31,MATCH(sheet1!A512,LMP!$A$2:$A$31,0),MATCH(B512,LMP!$E$1:$AB$1,0))</f>
        <v>56.34</v>
      </c>
    </row>
    <row r="513" spans="1:7">
      <c r="A513" s="17">
        <f t="shared" si="15"/>
        <v>40715</v>
      </c>
      <c r="B513" s="1" t="str">
        <f t="shared" si="16"/>
        <v>HE16</v>
      </c>
      <c r="C513" s="1">
        <f>VLOOKUP(A513&amp;B513,Weather!$C$8:$G$247,2,1)</f>
        <v>88</v>
      </c>
      <c r="D513" s="1">
        <f>VLOOKUP(A513&amp;B513,Weather!$C$8:$G$247,3,1)</f>
        <v>61</v>
      </c>
      <c r="E513" s="18">
        <f>SupportData!$F$16*((SupportData!$F$17+(C513-32)*5/9)^2)*(SupportData!$F$18-D513/100)*SupportData!$F$10*2.6417205235815E-07/1000000</f>
        <v>0</v>
      </c>
      <c r="F513" s="18">
        <f>INDEX(Weather!$J$8:$AG$37,MATCH(A513,Weather!$I$8:$I$37,0),MATCH(B513,Weather!$J$7:$AG$7,0))*SupportData!$F$9/231000000</f>
        <v>0</v>
      </c>
      <c r="G513" s="1">
        <f>INDEX(LMP!$E$2:$AB$31,MATCH(sheet1!A513,LMP!$A$2:$A$31,0),MATCH(B513,LMP!$E$1:$AB$1,0))</f>
        <v>46.79</v>
      </c>
    </row>
    <row r="514" spans="1:7">
      <c r="A514" s="17">
        <f t="shared" si="15"/>
        <v>40715</v>
      </c>
      <c r="B514" s="1" t="str">
        <f t="shared" si="16"/>
        <v>HE17</v>
      </c>
      <c r="C514" s="1">
        <f>VLOOKUP(A514&amp;B514,Weather!$C$8:$G$247,2,1)</f>
        <v>88</v>
      </c>
      <c r="D514" s="1">
        <f>VLOOKUP(A514&amp;B514,Weather!$C$8:$G$247,3,1)</f>
        <v>61</v>
      </c>
      <c r="E514" s="18">
        <f>SupportData!$F$16*((SupportData!$F$17+(C514-32)*5/9)^2)*(SupportData!$F$18-D514/100)*SupportData!$F$10*2.6417205235815E-07/1000000</f>
        <v>0</v>
      </c>
      <c r="F514" s="18">
        <f>INDEX(Weather!$J$8:$AG$37,MATCH(A514,Weather!$I$8:$I$37,0),MATCH(B514,Weather!$J$7:$AG$7,0))*SupportData!$F$9/231000000</f>
        <v>0</v>
      </c>
      <c r="G514" s="1">
        <f>INDEX(LMP!$E$2:$AB$31,MATCH(sheet1!A514,LMP!$A$2:$A$31,0),MATCH(B514,LMP!$E$1:$AB$1,0))</f>
        <v>32.770000000000003</v>
      </c>
    </row>
    <row r="515" spans="1:7">
      <c r="A515" s="17">
        <f t="shared" si="15"/>
        <v>40715</v>
      </c>
      <c r="B515" s="1" t="str">
        <f t="shared" si="16"/>
        <v>HE18</v>
      </c>
      <c r="C515" s="1">
        <f>VLOOKUP(A515&amp;B515,Weather!$C$8:$G$247,2,1)</f>
        <v>88</v>
      </c>
      <c r="D515" s="1">
        <f>VLOOKUP(A515&amp;B515,Weather!$C$8:$G$247,3,1)</f>
        <v>61</v>
      </c>
      <c r="E515" s="18">
        <f>SupportData!$F$16*((SupportData!$F$17+(C515-32)*5/9)^2)*(SupportData!$F$18-D515/100)*SupportData!$F$10*2.6417205235815E-07/1000000</f>
        <v>0</v>
      </c>
      <c r="F515" s="18">
        <f>INDEX(Weather!$J$8:$AG$37,MATCH(A515,Weather!$I$8:$I$37,0),MATCH(B515,Weather!$J$7:$AG$7,0))*SupportData!$F$9/231000000</f>
        <v>0</v>
      </c>
      <c r="G515" s="1">
        <f>INDEX(LMP!$E$2:$AB$31,MATCH(sheet1!A515,LMP!$A$2:$A$31,0),MATCH(B515,LMP!$E$1:$AB$1,0))</f>
        <v>47.45</v>
      </c>
    </row>
    <row r="516" spans="1:7">
      <c r="A516" s="17">
        <f t="shared" si="15"/>
        <v>40715</v>
      </c>
      <c r="B516" s="1" t="str">
        <f t="shared" si="16"/>
        <v>HE19</v>
      </c>
      <c r="C516" s="1">
        <f>VLOOKUP(A516&amp;B516,Weather!$C$8:$G$247,2,1)</f>
        <v>73</v>
      </c>
      <c r="D516" s="1">
        <f>VLOOKUP(A516&amp;B516,Weather!$C$8:$G$247,3,1)</f>
        <v>79</v>
      </c>
      <c r="E516" s="18">
        <f>SupportData!$F$16*((SupportData!$F$17+(C516-32)*5/9)^2)*(SupportData!$F$18-D516/100)*SupportData!$F$10*2.6417205235815E-07/1000000</f>
        <v>0</v>
      </c>
      <c r="F516" s="18">
        <f>INDEX(Weather!$J$8:$AG$37,MATCH(A516,Weather!$I$8:$I$37,0),MATCH(B516,Weather!$J$7:$AG$7,0))*SupportData!$F$9/231000000</f>
        <v>0</v>
      </c>
      <c r="G516" s="1">
        <f>INDEX(LMP!$E$2:$AB$31,MATCH(sheet1!A516,LMP!$A$2:$A$31,0),MATCH(B516,LMP!$E$1:$AB$1,0))</f>
        <v>33.46</v>
      </c>
    </row>
    <row r="517" spans="1:7">
      <c r="A517" s="17">
        <f t="shared" si="15"/>
        <v>40715</v>
      </c>
      <c r="B517" s="1" t="str">
        <f t="shared" si="16"/>
        <v>HE20</v>
      </c>
      <c r="C517" s="1">
        <f>VLOOKUP(A517&amp;B517,Weather!$C$8:$G$247,2,1)</f>
        <v>73</v>
      </c>
      <c r="D517" s="1">
        <f>VLOOKUP(A517&amp;B517,Weather!$C$8:$G$247,3,1)</f>
        <v>79</v>
      </c>
      <c r="E517" s="18">
        <f>SupportData!$F$16*((SupportData!$F$17+(C517-32)*5/9)^2)*(SupportData!$F$18-D517/100)*SupportData!$F$10*2.6417205235815E-07/1000000</f>
        <v>0</v>
      </c>
      <c r="F517" s="18">
        <f>INDEX(Weather!$J$8:$AG$37,MATCH(A517,Weather!$I$8:$I$37,0),MATCH(B517,Weather!$J$7:$AG$7,0))*SupportData!$F$9/231000000</f>
        <v>0</v>
      </c>
      <c r="G517" s="1">
        <f>INDEX(LMP!$E$2:$AB$31,MATCH(sheet1!A517,LMP!$A$2:$A$31,0),MATCH(B517,LMP!$E$1:$AB$1,0))</f>
        <v>30.53</v>
      </c>
    </row>
    <row r="518" spans="1:7">
      <c r="A518" s="17">
        <f t="shared" si="15"/>
        <v>40715</v>
      </c>
      <c r="B518" s="1" t="str">
        <f t="shared" si="16"/>
        <v>HE21</v>
      </c>
      <c r="C518" s="1">
        <f>VLOOKUP(A518&amp;B518,Weather!$C$8:$G$247,2,1)</f>
        <v>73</v>
      </c>
      <c r="D518" s="1">
        <f>VLOOKUP(A518&amp;B518,Weather!$C$8:$G$247,3,1)</f>
        <v>79</v>
      </c>
      <c r="E518" s="18">
        <f>SupportData!$F$16*((SupportData!$F$17+(C518-32)*5/9)^2)*(SupportData!$F$18-D518/100)*SupportData!$F$10*2.6417205235815E-07/1000000</f>
        <v>0</v>
      </c>
      <c r="F518" s="18">
        <f>INDEX(Weather!$J$8:$AG$37,MATCH(A518,Weather!$I$8:$I$37,0),MATCH(B518,Weather!$J$7:$AG$7,0))*SupportData!$F$9/231000000</f>
        <v>0</v>
      </c>
      <c r="G518" s="1">
        <f>INDEX(LMP!$E$2:$AB$31,MATCH(sheet1!A518,LMP!$A$2:$A$31,0),MATCH(B518,LMP!$E$1:$AB$1,0))</f>
        <v>28.96</v>
      </c>
    </row>
    <row r="519" spans="1:7">
      <c r="A519" s="17">
        <f t="shared" si="15"/>
        <v>40715</v>
      </c>
      <c r="B519" s="1" t="str">
        <f t="shared" si="16"/>
        <v>HE22</v>
      </c>
      <c r="C519" s="1">
        <f>VLOOKUP(A519&amp;B519,Weather!$C$8:$G$247,2,1)</f>
        <v>72</v>
      </c>
      <c r="D519" s="1">
        <f>VLOOKUP(A519&amp;B519,Weather!$C$8:$G$247,3,1)</f>
        <v>84</v>
      </c>
      <c r="E519" s="18">
        <f>SupportData!$F$16*((SupportData!$F$17+(C519-32)*5/9)^2)*(SupportData!$F$18-D519/100)*SupportData!$F$10*2.6417205235815E-07/1000000</f>
        <v>0</v>
      </c>
      <c r="F519" s="18">
        <f>INDEX(Weather!$J$8:$AG$37,MATCH(A519,Weather!$I$8:$I$37,0),MATCH(B519,Weather!$J$7:$AG$7,0))*SupportData!$F$9/231000000</f>
        <v>0</v>
      </c>
      <c r="G519" s="1">
        <f>INDEX(LMP!$E$2:$AB$31,MATCH(sheet1!A519,LMP!$A$2:$A$31,0),MATCH(B519,LMP!$E$1:$AB$1,0))</f>
        <v>24.39</v>
      </c>
    </row>
    <row r="520" spans="1:7">
      <c r="A520" s="17">
        <f t="shared" si="15"/>
        <v>40715</v>
      </c>
      <c r="B520" s="1" t="str">
        <f t="shared" si="16"/>
        <v>HE23</v>
      </c>
      <c r="C520" s="1">
        <f>VLOOKUP(A520&amp;B520,Weather!$C$8:$G$247,2,1)</f>
        <v>72</v>
      </c>
      <c r="D520" s="1">
        <f>VLOOKUP(A520&amp;B520,Weather!$C$8:$G$247,3,1)</f>
        <v>84</v>
      </c>
      <c r="E520" s="18">
        <f>SupportData!$F$16*((SupportData!$F$17+(C520-32)*5/9)^2)*(SupportData!$F$18-D520/100)*SupportData!$F$10*2.6417205235815E-07/1000000</f>
        <v>0</v>
      </c>
      <c r="F520" s="18">
        <f>INDEX(Weather!$J$8:$AG$37,MATCH(A520,Weather!$I$8:$I$37,0),MATCH(B520,Weather!$J$7:$AG$7,0))*SupportData!$F$9/231000000</f>
        <v>0</v>
      </c>
      <c r="G520" s="1">
        <f>INDEX(LMP!$E$2:$AB$31,MATCH(sheet1!A520,LMP!$A$2:$A$31,0),MATCH(B520,LMP!$E$1:$AB$1,0))</f>
        <v>108.66</v>
      </c>
    </row>
    <row r="521" spans="1:7">
      <c r="A521" s="17">
        <f t="shared" si="15"/>
        <v>40715</v>
      </c>
      <c r="B521" s="1" t="str">
        <f t="shared" si="16"/>
        <v>HE24</v>
      </c>
      <c r="C521" s="1">
        <f>VLOOKUP(A521&amp;B521,Weather!$C$8:$G$247,2,1)</f>
        <v>72</v>
      </c>
      <c r="D521" s="1">
        <f>VLOOKUP(A521&amp;B521,Weather!$C$8:$G$247,3,1)</f>
        <v>84</v>
      </c>
      <c r="E521" s="18">
        <f>SupportData!$F$16*((SupportData!$F$17+(C521-32)*5/9)^2)*(SupportData!$F$18-D521/100)*SupportData!$F$10*2.6417205235815E-07/1000000</f>
        <v>0</v>
      </c>
      <c r="F521" s="18">
        <f>INDEX(Weather!$J$8:$AG$37,MATCH(A521,Weather!$I$8:$I$37,0),MATCH(B521,Weather!$J$7:$AG$7,0))*SupportData!$F$9/231000000</f>
        <v>0</v>
      </c>
      <c r="G521" s="1">
        <f>INDEX(LMP!$E$2:$AB$31,MATCH(sheet1!A521,LMP!$A$2:$A$31,0),MATCH(B521,LMP!$E$1:$AB$1,0))</f>
        <v>137.44</v>
      </c>
    </row>
    <row r="522" spans="1:7">
      <c r="A522" s="17">
        <f t="shared" si="15"/>
        <v>40716</v>
      </c>
      <c r="B522" s="1" t="str">
        <f t="shared" si="16"/>
        <v>HE01</v>
      </c>
      <c r="C522" s="1">
        <f>VLOOKUP(A522&amp;B522,Weather!$C$8:$G$247,2,1)</f>
        <v>69</v>
      </c>
      <c r="D522" s="1">
        <f>VLOOKUP(A522&amp;B522,Weather!$C$8:$G$247,3,1)</f>
        <v>90</v>
      </c>
      <c r="E522" s="18">
        <f>SupportData!$F$16*((SupportData!$F$17+(C522-32)*5/9)^2)*(SupportData!$F$18-D522/100)*SupportData!$F$10*2.6417205235815E-07/1000000</f>
        <v>0</v>
      </c>
      <c r="F522" s="18">
        <f>INDEX(Weather!$J$8:$AG$37,MATCH(A522,Weather!$I$8:$I$37,0),MATCH(B522,Weather!$J$7:$AG$7,0))*SupportData!$F$9/231000000</f>
        <v>0</v>
      </c>
      <c r="G522" s="1">
        <f>INDEX(LMP!$E$2:$AB$31,MATCH(sheet1!A522,LMP!$A$2:$A$31,0),MATCH(B522,LMP!$E$1:$AB$1,0))</f>
        <v>68.099999999999994</v>
      </c>
    </row>
    <row r="523" spans="1:7">
      <c r="A523" s="17">
        <f t="shared" si="15"/>
        <v>40716</v>
      </c>
      <c r="B523" s="1" t="str">
        <f t="shared" si="16"/>
        <v>HE02</v>
      </c>
      <c r="C523" s="1">
        <f>VLOOKUP(A523&amp;B523,Weather!$C$8:$G$247,2,1)</f>
        <v>69</v>
      </c>
      <c r="D523" s="1">
        <f>VLOOKUP(A523&amp;B523,Weather!$C$8:$G$247,3,1)</f>
        <v>90</v>
      </c>
      <c r="E523" s="18">
        <f>SupportData!$F$16*((SupportData!$F$17+(C523-32)*5/9)^2)*(SupportData!$F$18-D523/100)*SupportData!$F$10*2.6417205235815E-07/1000000</f>
        <v>0</v>
      </c>
      <c r="F523" s="18">
        <f>INDEX(Weather!$J$8:$AG$37,MATCH(A523,Weather!$I$8:$I$37,0),MATCH(B523,Weather!$J$7:$AG$7,0))*SupportData!$F$9/231000000</f>
        <v>0</v>
      </c>
      <c r="G523" s="1">
        <f>INDEX(LMP!$E$2:$AB$31,MATCH(sheet1!A523,LMP!$A$2:$A$31,0),MATCH(B523,LMP!$E$1:$AB$1,0))</f>
        <v>26.33</v>
      </c>
    </row>
    <row r="524" spans="1:7">
      <c r="A524" s="17">
        <f t="shared" si="15"/>
        <v>40716</v>
      </c>
      <c r="B524" s="1" t="str">
        <f t="shared" si="16"/>
        <v>HE03</v>
      </c>
      <c r="C524" s="1">
        <f>VLOOKUP(A524&amp;B524,Weather!$C$8:$G$247,2,1)</f>
        <v>69</v>
      </c>
      <c r="D524" s="1">
        <f>VLOOKUP(A524&amp;B524,Weather!$C$8:$G$247,3,1)</f>
        <v>90</v>
      </c>
      <c r="E524" s="18">
        <f>SupportData!$F$16*((SupportData!$F$17+(C524-32)*5/9)^2)*(SupportData!$F$18-D524/100)*SupportData!$F$10*2.6417205235815E-07/1000000</f>
        <v>0</v>
      </c>
      <c r="F524" s="18">
        <f>INDEX(Weather!$J$8:$AG$37,MATCH(A524,Weather!$I$8:$I$37,0),MATCH(B524,Weather!$J$7:$AG$7,0))*SupportData!$F$9/231000000</f>
        <v>0</v>
      </c>
      <c r="G524" s="1">
        <f>INDEX(LMP!$E$2:$AB$31,MATCH(sheet1!A524,LMP!$A$2:$A$31,0),MATCH(B524,LMP!$E$1:$AB$1,0))</f>
        <v>29.06</v>
      </c>
    </row>
    <row r="525" spans="1:7">
      <c r="A525" s="17">
        <f t="shared" si="15"/>
        <v>40716</v>
      </c>
      <c r="B525" s="1" t="str">
        <f t="shared" si="16"/>
        <v>HE04</v>
      </c>
      <c r="C525" s="1">
        <f>VLOOKUP(A525&amp;B525,Weather!$C$8:$G$247,2,1)</f>
        <v>69</v>
      </c>
      <c r="D525" s="1">
        <f>VLOOKUP(A525&amp;B525,Weather!$C$8:$G$247,3,1)</f>
        <v>90</v>
      </c>
      <c r="E525" s="18">
        <f>SupportData!$F$16*((SupportData!$F$17+(C525-32)*5/9)^2)*(SupportData!$F$18-D525/100)*SupportData!$F$10*2.6417205235815E-07/1000000</f>
        <v>0</v>
      </c>
      <c r="F525" s="18">
        <f>INDEX(Weather!$J$8:$AG$37,MATCH(A525,Weather!$I$8:$I$37,0),MATCH(B525,Weather!$J$7:$AG$7,0))*SupportData!$F$9/231000000</f>
        <v>0</v>
      </c>
      <c r="G525" s="1">
        <f>INDEX(LMP!$E$2:$AB$31,MATCH(sheet1!A525,LMP!$A$2:$A$31,0),MATCH(B525,LMP!$E$1:$AB$1,0))</f>
        <v>122.72</v>
      </c>
    </row>
    <row r="526" spans="1:7">
      <c r="A526" s="17">
        <f t="shared" si="15"/>
        <v>40716</v>
      </c>
      <c r="B526" s="1" t="str">
        <f t="shared" si="16"/>
        <v>HE05</v>
      </c>
      <c r="C526" s="1">
        <f>VLOOKUP(A526&amp;B526,Weather!$C$8:$G$247,2,1)</f>
        <v>69</v>
      </c>
      <c r="D526" s="1">
        <f>VLOOKUP(A526&amp;B526,Weather!$C$8:$G$247,3,1)</f>
        <v>90</v>
      </c>
      <c r="E526" s="18">
        <f>SupportData!$F$16*((SupportData!$F$17+(C526-32)*5/9)^2)*(SupportData!$F$18-D526/100)*SupportData!$F$10*2.6417205235815E-07/1000000</f>
        <v>0</v>
      </c>
      <c r="F526" s="18">
        <f>INDEX(Weather!$J$8:$AG$37,MATCH(A526,Weather!$I$8:$I$37,0),MATCH(B526,Weather!$J$7:$AG$7,0))*SupportData!$F$9/231000000</f>
        <v>0</v>
      </c>
      <c r="G526" s="1">
        <f>INDEX(LMP!$E$2:$AB$31,MATCH(sheet1!A526,LMP!$A$2:$A$31,0),MATCH(B526,LMP!$E$1:$AB$1,0))</f>
        <v>27.82</v>
      </c>
    </row>
    <row r="527" spans="1:7">
      <c r="A527" s="17">
        <f t="shared" si="15"/>
        <v>40716</v>
      </c>
      <c r="B527" s="1" t="str">
        <f t="shared" si="16"/>
        <v>HE06</v>
      </c>
      <c r="C527" s="1">
        <f>VLOOKUP(A527&amp;B527,Weather!$C$8:$G$247,2,1)</f>
        <v>69</v>
      </c>
      <c r="D527" s="1">
        <f>VLOOKUP(A527&amp;B527,Weather!$C$8:$G$247,3,1)</f>
        <v>90</v>
      </c>
      <c r="E527" s="18">
        <f>SupportData!$F$16*((SupportData!$F$17+(C527-32)*5/9)^2)*(SupportData!$F$18-D527/100)*SupportData!$F$10*2.6417205235815E-07/1000000</f>
        <v>0</v>
      </c>
      <c r="F527" s="18">
        <f>INDEX(Weather!$J$8:$AG$37,MATCH(A527,Weather!$I$8:$I$37,0),MATCH(B527,Weather!$J$7:$AG$7,0))*SupportData!$F$9/231000000</f>
        <v>0</v>
      </c>
      <c r="G527" s="1">
        <f>INDEX(LMP!$E$2:$AB$31,MATCH(sheet1!A527,LMP!$A$2:$A$31,0),MATCH(B527,LMP!$E$1:$AB$1,0))</f>
        <v>26.76</v>
      </c>
    </row>
    <row r="528" spans="1:7">
      <c r="A528" s="17">
        <f t="shared" si="15"/>
        <v>40716</v>
      </c>
      <c r="B528" s="1" t="str">
        <f t="shared" si="16"/>
        <v>HE07</v>
      </c>
      <c r="C528" s="1">
        <f>VLOOKUP(A528&amp;B528,Weather!$C$8:$G$247,2,1)</f>
        <v>72</v>
      </c>
      <c r="D528" s="1">
        <f>VLOOKUP(A528&amp;B528,Weather!$C$8:$G$247,3,1)</f>
        <v>84</v>
      </c>
      <c r="E528" s="18">
        <f>SupportData!$F$16*((SupportData!$F$17+(C528-32)*5/9)^2)*(SupportData!$F$18-D528/100)*SupportData!$F$10*2.6417205235815E-07/1000000</f>
        <v>0</v>
      </c>
      <c r="F528" s="18">
        <f>INDEX(Weather!$J$8:$AG$37,MATCH(A528,Weather!$I$8:$I$37,0),MATCH(B528,Weather!$J$7:$AG$7,0))*SupportData!$F$9/231000000</f>
        <v>0</v>
      </c>
      <c r="G528" s="1">
        <f>INDEX(LMP!$E$2:$AB$31,MATCH(sheet1!A528,LMP!$A$2:$A$31,0),MATCH(B528,LMP!$E$1:$AB$1,0))</f>
        <v>29.94</v>
      </c>
    </row>
    <row r="529" spans="1:7">
      <c r="A529" s="17">
        <f t="shared" si="15"/>
        <v>40716</v>
      </c>
      <c r="B529" s="1" t="str">
        <f t="shared" si="16"/>
        <v>HE08</v>
      </c>
      <c r="C529" s="1">
        <f>VLOOKUP(A529&amp;B529,Weather!$C$8:$G$247,2,1)</f>
        <v>72</v>
      </c>
      <c r="D529" s="1">
        <f>VLOOKUP(A529&amp;B529,Weather!$C$8:$G$247,3,1)</f>
        <v>84</v>
      </c>
      <c r="E529" s="18">
        <f>SupportData!$F$16*((SupportData!$F$17+(C529-32)*5/9)^2)*(SupportData!$F$18-D529/100)*SupportData!$F$10*2.6417205235815E-07/1000000</f>
        <v>0</v>
      </c>
      <c r="F529" s="18">
        <f>INDEX(Weather!$J$8:$AG$37,MATCH(A529,Weather!$I$8:$I$37,0),MATCH(B529,Weather!$J$7:$AG$7,0))*SupportData!$F$9/231000000</f>
        <v>0</v>
      </c>
      <c r="G529" s="1">
        <f>INDEX(LMP!$E$2:$AB$31,MATCH(sheet1!A529,LMP!$A$2:$A$31,0),MATCH(B529,LMP!$E$1:$AB$1,0))</f>
        <v>27.64</v>
      </c>
    </row>
    <row r="530" spans="1:7">
      <c r="A530" s="17">
        <f t="shared" si="15"/>
        <v>40716</v>
      </c>
      <c r="B530" s="1" t="str">
        <f t="shared" si="16"/>
        <v>HE09</v>
      </c>
      <c r="C530" s="1">
        <f>VLOOKUP(A530&amp;B530,Weather!$C$8:$G$247,2,1)</f>
        <v>72</v>
      </c>
      <c r="D530" s="1">
        <f>VLOOKUP(A530&amp;B530,Weather!$C$8:$G$247,3,1)</f>
        <v>84</v>
      </c>
      <c r="E530" s="18">
        <f>SupportData!$F$16*((SupportData!$F$17+(C530-32)*5/9)^2)*(SupportData!$F$18-D530/100)*SupportData!$F$10*2.6417205235815E-07/1000000</f>
        <v>0</v>
      </c>
      <c r="F530" s="18">
        <f>INDEX(Weather!$J$8:$AG$37,MATCH(A530,Weather!$I$8:$I$37,0),MATCH(B530,Weather!$J$7:$AG$7,0))*SupportData!$F$9/231000000</f>
        <v>0</v>
      </c>
      <c r="G530" s="1">
        <f>INDEX(LMP!$E$2:$AB$31,MATCH(sheet1!A530,LMP!$A$2:$A$31,0),MATCH(B530,LMP!$E$1:$AB$1,0))</f>
        <v>60.85</v>
      </c>
    </row>
    <row r="531" spans="1:7">
      <c r="A531" s="17">
        <f t="shared" si="15"/>
        <v>40716</v>
      </c>
      <c r="B531" s="1" t="str">
        <f t="shared" si="16"/>
        <v>HE10</v>
      </c>
      <c r="C531" s="1">
        <f>VLOOKUP(A531&amp;B531,Weather!$C$8:$G$247,2,1)</f>
        <v>74</v>
      </c>
      <c r="D531" s="1">
        <f>VLOOKUP(A531&amp;B531,Weather!$C$8:$G$247,3,1)</f>
        <v>76</v>
      </c>
      <c r="E531" s="18">
        <f>SupportData!$F$16*((SupportData!$F$17+(C531-32)*5/9)^2)*(SupportData!$F$18-D531/100)*SupportData!$F$10*2.6417205235815E-07/1000000</f>
        <v>0</v>
      </c>
      <c r="F531" s="18">
        <f>INDEX(Weather!$J$8:$AG$37,MATCH(A531,Weather!$I$8:$I$37,0),MATCH(B531,Weather!$J$7:$AG$7,0))*SupportData!$F$9/231000000</f>
        <v>0</v>
      </c>
      <c r="G531" s="1">
        <f>INDEX(LMP!$E$2:$AB$31,MATCH(sheet1!A531,LMP!$A$2:$A$31,0),MATCH(B531,LMP!$E$1:$AB$1,0))</f>
        <v>38.82</v>
      </c>
    </row>
    <row r="532" spans="1:7">
      <c r="A532" s="17">
        <f t="shared" si="15"/>
        <v>40716</v>
      </c>
      <c r="B532" s="1" t="str">
        <f t="shared" si="16"/>
        <v>HE11</v>
      </c>
      <c r="C532" s="1">
        <f>VLOOKUP(A532&amp;B532,Weather!$C$8:$G$247,2,1)</f>
        <v>74</v>
      </c>
      <c r="D532" s="1">
        <f>VLOOKUP(A532&amp;B532,Weather!$C$8:$G$247,3,1)</f>
        <v>76</v>
      </c>
      <c r="E532" s="18">
        <f>SupportData!$F$16*((SupportData!$F$17+(C532-32)*5/9)^2)*(SupportData!$F$18-D532/100)*SupportData!$F$10*2.6417205235815E-07/1000000</f>
        <v>0</v>
      </c>
      <c r="F532" s="18">
        <f>INDEX(Weather!$J$8:$AG$37,MATCH(A532,Weather!$I$8:$I$37,0),MATCH(B532,Weather!$J$7:$AG$7,0))*SupportData!$F$9/231000000</f>
        <v>0</v>
      </c>
      <c r="G532" s="1">
        <f>INDEX(LMP!$E$2:$AB$31,MATCH(sheet1!A532,LMP!$A$2:$A$31,0),MATCH(B532,LMP!$E$1:$AB$1,0))</f>
        <v>74.7</v>
      </c>
    </row>
    <row r="533" spans="1:7">
      <c r="A533" s="17">
        <f t="shared" si="15"/>
        <v>40716</v>
      </c>
      <c r="B533" s="1" t="str">
        <f t="shared" si="16"/>
        <v>HE12</v>
      </c>
      <c r="C533" s="1">
        <f>VLOOKUP(A533&amp;B533,Weather!$C$8:$G$247,2,1)</f>
        <v>74</v>
      </c>
      <c r="D533" s="1">
        <f>VLOOKUP(A533&amp;B533,Weather!$C$8:$G$247,3,1)</f>
        <v>76</v>
      </c>
      <c r="E533" s="18">
        <f>SupportData!$F$16*((SupportData!$F$17+(C533-32)*5/9)^2)*(SupportData!$F$18-D533/100)*SupportData!$F$10*2.6417205235815E-07/1000000</f>
        <v>0</v>
      </c>
      <c r="F533" s="18">
        <f>INDEX(Weather!$J$8:$AG$37,MATCH(A533,Weather!$I$8:$I$37,0),MATCH(B533,Weather!$J$7:$AG$7,0))*SupportData!$F$9/231000000</f>
        <v>0</v>
      </c>
      <c r="G533" s="1">
        <f>INDEX(LMP!$E$2:$AB$31,MATCH(sheet1!A533,LMP!$A$2:$A$31,0),MATCH(B533,LMP!$E$1:$AB$1,0))</f>
        <v>77.66</v>
      </c>
    </row>
    <row r="534" spans="1:7">
      <c r="A534" s="17">
        <f t="shared" si="15"/>
        <v>40716</v>
      </c>
      <c r="B534" s="1" t="str">
        <f t="shared" si="16"/>
        <v>HE13</v>
      </c>
      <c r="C534" s="1">
        <f>VLOOKUP(A534&amp;B534,Weather!$C$8:$G$247,2,1)</f>
        <v>76</v>
      </c>
      <c r="D534" s="1">
        <f>VLOOKUP(A534&amp;B534,Weather!$C$8:$G$247,3,1)</f>
        <v>69</v>
      </c>
      <c r="E534" s="18">
        <f>SupportData!$F$16*((SupportData!$F$17+(C534-32)*5/9)^2)*(SupportData!$F$18-D534/100)*SupportData!$F$10*2.6417205235815E-07/1000000</f>
        <v>0</v>
      </c>
      <c r="F534" s="18">
        <f>INDEX(Weather!$J$8:$AG$37,MATCH(A534,Weather!$I$8:$I$37,0),MATCH(B534,Weather!$J$7:$AG$7,0))*SupportData!$F$9/231000000</f>
        <v>0</v>
      </c>
      <c r="G534" s="1">
        <f>INDEX(LMP!$E$2:$AB$31,MATCH(sheet1!A534,LMP!$A$2:$A$31,0),MATCH(B534,LMP!$E$1:$AB$1,0))</f>
        <v>92.7</v>
      </c>
    </row>
    <row r="535" spans="1:7">
      <c r="A535" s="17">
        <f t="shared" si="15"/>
        <v>40716</v>
      </c>
      <c r="B535" s="1" t="str">
        <f t="shared" si="16"/>
        <v>HE14</v>
      </c>
      <c r="C535" s="1">
        <f>VLOOKUP(A535&amp;B535,Weather!$C$8:$G$247,2,1)</f>
        <v>76</v>
      </c>
      <c r="D535" s="1">
        <f>VLOOKUP(A535&amp;B535,Weather!$C$8:$G$247,3,1)</f>
        <v>69</v>
      </c>
      <c r="E535" s="18">
        <f>SupportData!$F$16*((SupportData!$F$17+(C535-32)*5/9)^2)*(SupportData!$F$18-D535/100)*SupportData!$F$10*2.6417205235815E-07/1000000</f>
        <v>0</v>
      </c>
      <c r="F535" s="18">
        <f>INDEX(Weather!$J$8:$AG$37,MATCH(A535,Weather!$I$8:$I$37,0),MATCH(B535,Weather!$J$7:$AG$7,0))*SupportData!$F$9/231000000</f>
        <v>0</v>
      </c>
      <c r="G535" s="1">
        <f>INDEX(LMP!$E$2:$AB$31,MATCH(sheet1!A535,LMP!$A$2:$A$31,0),MATCH(B535,LMP!$E$1:$AB$1,0))</f>
        <v>28.24</v>
      </c>
    </row>
    <row r="536" spans="1:7">
      <c r="A536" s="17">
        <f t="shared" si="15"/>
        <v>40716</v>
      </c>
      <c r="B536" s="1" t="str">
        <f t="shared" si="16"/>
        <v>HE15</v>
      </c>
      <c r="C536" s="1">
        <f>VLOOKUP(A536&amp;B536,Weather!$C$8:$G$247,2,1)</f>
        <v>76</v>
      </c>
      <c r="D536" s="1">
        <f>VLOOKUP(A536&amp;B536,Weather!$C$8:$G$247,3,1)</f>
        <v>69</v>
      </c>
      <c r="E536" s="18">
        <f>SupportData!$F$16*((SupportData!$F$17+(C536-32)*5/9)^2)*(SupportData!$F$18-D536/100)*SupportData!$F$10*2.6417205235815E-07/1000000</f>
        <v>0</v>
      </c>
      <c r="F536" s="18">
        <f>INDEX(Weather!$J$8:$AG$37,MATCH(A536,Weather!$I$8:$I$37,0),MATCH(B536,Weather!$J$7:$AG$7,0))*SupportData!$F$9/231000000</f>
        <v>0</v>
      </c>
      <c r="G536" s="1">
        <f>INDEX(LMP!$E$2:$AB$31,MATCH(sheet1!A536,LMP!$A$2:$A$31,0),MATCH(B536,LMP!$E$1:$AB$1,0))</f>
        <v>60</v>
      </c>
    </row>
    <row r="537" spans="1:7">
      <c r="A537" s="17">
        <f t="shared" si="15"/>
        <v>40716</v>
      </c>
      <c r="B537" s="1" t="str">
        <f t="shared" si="16"/>
        <v>HE16</v>
      </c>
      <c r="C537" s="1">
        <f>VLOOKUP(A537&amp;B537,Weather!$C$8:$G$247,2,1)</f>
        <v>70</v>
      </c>
      <c r="D537" s="1">
        <f>VLOOKUP(A537&amp;B537,Weather!$C$8:$G$247,3,1)</f>
        <v>68</v>
      </c>
      <c r="E537" s="18">
        <f>SupportData!$F$16*((SupportData!$F$17+(C537-32)*5/9)^2)*(SupportData!$F$18-D537/100)*SupportData!$F$10*2.6417205235815E-07/1000000</f>
        <v>0</v>
      </c>
      <c r="F537" s="18">
        <f>INDEX(Weather!$J$8:$AG$37,MATCH(A537,Weather!$I$8:$I$37,0),MATCH(B537,Weather!$J$7:$AG$7,0))*SupportData!$F$9/231000000</f>
        <v>0</v>
      </c>
      <c r="G537" s="1">
        <f>INDEX(LMP!$E$2:$AB$31,MATCH(sheet1!A537,LMP!$A$2:$A$31,0),MATCH(B537,LMP!$E$1:$AB$1,0))</f>
        <v>81.349999999999994</v>
      </c>
    </row>
    <row r="538" spans="1:7">
      <c r="A538" s="17">
        <f t="shared" si="15"/>
        <v>40716</v>
      </c>
      <c r="B538" s="1" t="str">
        <f t="shared" si="16"/>
        <v>HE17</v>
      </c>
      <c r="C538" s="1">
        <f>VLOOKUP(A538&amp;B538,Weather!$C$8:$G$247,2,1)</f>
        <v>70</v>
      </c>
      <c r="D538" s="1">
        <f>VLOOKUP(A538&amp;B538,Weather!$C$8:$G$247,3,1)</f>
        <v>68</v>
      </c>
      <c r="E538" s="18">
        <f>SupportData!$F$16*((SupportData!$F$17+(C538-32)*5/9)^2)*(SupportData!$F$18-D538/100)*SupportData!$F$10*2.6417205235815E-07/1000000</f>
        <v>0</v>
      </c>
      <c r="F538" s="18">
        <f>INDEX(Weather!$J$8:$AG$37,MATCH(A538,Weather!$I$8:$I$37,0),MATCH(B538,Weather!$J$7:$AG$7,0))*SupportData!$F$9/231000000</f>
        <v>0</v>
      </c>
      <c r="G538" s="1">
        <f>INDEX(LMP!$E$2:$AB$31,MATCH(sheet1!A538,LMP!$A$2:$A$31,0),MATCH(B538,LMP!$E$1:$AB$1,0))</f>
        <v>37.700000000000003</v>
      </c>
    </row>
    <row r="539" spans="1:7">
      <c r="A539" s="17">
        <f t="shared" si="15"/>
        <v>40716</v>
      </c>
      <c r="B539" s="1" t="str">
        <f t="shared" si="16"/>
        <v>HE18</v>
      </c>
      <c r="C539" s="1">
        <f>VLOOKUP(A539&amp;B539,Weather!$C$8:$G$247,2,1)</f>
        <v>70</v>
      </c>
      <c r="D539" s="1">
        <f>VLOOKUP(A539&amp;B539,Weather!$C$8:$G$247,3,1)</f>
        <v>68</v>
      </c>
      <c r="E539" s="18">
        <f>SupportData!$F$16*((SupportData!$F$17+(C539-32)*5/9)^2)*(SupportData!$F$18-D539/100)*SupportData!$F$10*2.6417205235815E-07/1000000</f>
        <v>0</v>
      </c>
      <c r="F539" s="18">
        <f>INDEX(Weather!$J$8:$AG$37,MATCH(A539,Weather!$I$8:$I$37,0),MATCH(B539,Weather!$J$7:$AG$7,0))*SupportData!$F$9/231000000</f>
        <v>0</v>
      </c>
      <c r="G539" s="1">
        <f>INDEX(LMP!$E$2:$AB$31,MATCH(sheet1!A539,LMP!$A$2:$A$31,0),MATCH(B539,LMP!$E$1:$AB$1,0))</f>
        <v>28.99</v>
      </c>
    </row>
    <row r="540" spans="1:7">
      <c r="A540" s="17">
        <f t="shared" si="15"/>
        <v>40716</v>
      </c>
      <c r="B540" s="1" t="str">
        <f t="shared" si="16"/>
        <v>HE19</v>
      </c>
      <c r="C540" s="1">
        <f>VLOOKUP(A540&amp;B540,Weather!$C$8:$G$247,2,1)</f>
        <v>67</v>
      </c>
      <c r="D540" s="1">
        <f>VLOOKUP(A540&amp;B540,Weather!$C$8:$G$247,3,1)</f>
        <v>76</v>
      </c>
      <c r="E540" s="18">
        <f>SupportData!$F$16*((SupportData!$F$17+(C540-32)*5/9)^2)*(SupportData!$F$18-D540/100)*SupportData!$F$10*2.6417205235815E-07/1000000</f>
        <v>0</v>
      </c>
      <c r="F540" s="18">
        <f>INDEX(Weather!$J$8:$AG$37,MATCH(A540,Weather!$I$8:$I$37,0),MATCH(B540,Weather!$J$7:$AG$7,0))*SupportData!$F$9/231000000</f>
        <v>0</v>
      </c>
      <c r="G540" s="1">
        <f>INDEX(LMP!$E$2:$AB$31,MATCH(sheet1!A540,LMP!$A$2:$A$31,0),MATCH(B540,LMP!$E$1:$AB$1,0))</f>
        <v>60.51</v>
      </c>
    </row>
    <row r="541" spans="1:7">
      <c r="A541" s="17">
        <f t="shared" si="15"/>
        <v>40716</v>
      </c>
      <c r="B541" s="1" t="str">
        <f t="shared" si="16"/>
        <v>HE20</v>
      </c>
      <c r="C541" s="1">
        <f>VLOOKUP(A541&amp;B541,Weather!$C$8:$G$247,2,1)</f>
        <v>67</v>
      </c>
      <c r="D541" s="1">
        <f>VLOOKUP(A541&amp;B541,Weather!$C$8:$G$247,3,1)</f>
        <v>76</v>
      </c>
      <c r="E541" s="18">
        <f>SupportData!$F$16*((SupportData!$F$17+(C541-32)*5/9)^2)*(SupportData!$F$18-D541/100)*SupportData!$F$10*2.6417205235815E-07/1000000</f>
        <v>0</v>
      </c>
      <c r="F541" s="18">
        <f>INDEX(Weather!$J$8:$AG$37,MATCH(A541,Weather!$I$8:$I$37,0),MATCH(B541,Weather!$J$7:$AG$7,0))*SupportData!$F$9/231000000</f>
        <v>0</v>
      </c>
      <c r="G541" s="1">
        <f>INDEX(LMP!$E$2:$AB$31,MATCH(sheet1!A541,LMP!$A$2:$A$31,0),MATCH(B541,LMP!$E$1:$AB$1,0))</f>
        <v>24.44</v>
      </c>
    </row>
    <row r="542" spans="1:7">
      <c r="A542" s="17">
        <f t="shared" si="15"/>
        <v>40716</v>
      </c>
      <c r="B542" s="1" t="str">
        <f t="shared" si="16"/>
        <v>HE21</v>
      </c>
      <c r="C542" s="1">
        <f>VLOOKUP(A542&amp;B542,Weather!$C$8:$G$247,2,1)</f>
        <v>67</v>
      </c>
      <c r="D542" s="1">
        <f>VLOOKUP(A542&amp;B542,Weather!$C$8:$G$247,3,1)</f>
        <v>76</v>
      </c>
      <c r="E542" s="18">
        <f>SupportData!$F$16*((SupportData!$F$17+(C542-32)*5/9)^2)*(SupportData!$F$18-D542/100)*SupportData!$F$10*2.6417205235815E-07/1000000</f>
        <v>0</v>
      </c>
      <c r="F542" s="18">
        <f>INDEX(Weather!$J$8:$AG$37,MATCH(A542,Weather!$I$8:$I$37,0),MATCH(B542,Weather!$J$7:$AG$7,0))*SupportData!$F$9/231000000</f>
        <v>0</v>
      </c>
      <c r="G542" s="1">
        <f>INDEX(LMP!$E$2:$AB$31,MATCH(sheet1!A542,LMP!$A$2:$A$31,0),MATCH(B542,LMP!$E$1:$AB$1,0))</f>
        <v>38.1</v>
      </c>
    </row>
    <row r="543" spans="1:7">
      <c r="A543" s="17">
        <f t="shared" si="15"/>
        <v>40716</v>
      </c>
      <c r="B543" s="1" t="str">
        <f t="shared" si="16"/>
        <v>HE22</v>
      </c>
      <c r="C543" s="1">
        <f>VLOOKUP(A543&amp;B543,Weather!$C$8:$G$247,2,1)</f>
        <v>66</v>
      </c>
      <c r="D543" s="1">
        <f>VLOOKUP(A543&amp;B543,Weather!$C$8:$G$247,3,1)</f>
        <v>78</v>
      </c>
      <c r="E543" s="18">
        <f>SupportData!$F$16*((SupportData!$F$17+(C543-32)*5/9)^2)*(SupportData!$F$18-D543/100)*SupportData!$F$10*2.6417205235815E-07/1000000</f>
        <v>0</v>
      </c>
      <c r="F543" s="18">
        <f>INDEX(Weather!$J$8:$AG$37,MATCH(A543,Weather!$I$8:$I$37,0),MATCH(B543,Weather!$J$7:$AG$7,0))*SupportData!$F$9/231000000</f>
        <v>0</v>
      </c>
      <c r="G543" s="1">
        <f>INDEX(LMP!$E$2:$AB$31,MATCH(sheet1!A543,LMP!$A$2:$A$31,0),MATCH(B543,LMP!$E$1:$AB$1,0))</f>
        <v>25.8</v>
      </c>
    </row>
    <row r="544" spans="1:7">
      <c r="A544" s="17">
        <f t="shared" si="15"/>
        <v>40716</v>
      </c>
      <c r="B544" s="1" t="str">
        <f t="shared" si="16"/>
        <v>HE23</v>
      </c>
      <c r="C544" s="1">
        <f>VLOOKUP(A544&amp;B544,Weather!$C$8:$G$247,2,1)</f>
        <v>66</v>
      </c>
      <c r="D544" s="1">
        <f>VLOOKUP(A544&amp;B544,Weather!$C$8:$G$247,3,1)</f>
        <v>78</v>
      </c>
      <c r="E544" s="18">
        <f>SupportData!$F$16*((SupportData!$F$17+(C544-32)*5/9)^2)*(SupportData!$F$18-D544/100)*SupportData!$F$10*2.6417205235815E-07/1000000</f>
        <v>0</v>
      </c>
      <c r="F544" s="18">
        <f>INDEX(Weather!$J$8:$AG$37,MATCH(A544,Weather!$I$8:$I$37,0),MATCH(B544,Weather!$J$7:$AG$7,0))*SupportData!$F$9/231000000</f>
        <v>0</v>
      </c>
      <c r="G544" s="1">
        <f>INDEX(LMP!$E$2:$AB$31,MATCH(sheet1!A544,LMP!$A$2:$A$31,0),MATCH(B544,LMP!$E$1:$AB$1,0))</f>
        <v>45.15</v>
      </c>
    </row>
    <row r="545" spans="1:7">
      <c r="A545" s="17">
        <f t="shared" si="15"/>
        <v>40716</v>
      </c>
      <c r="B545" s="1" t="str">
        <f t="shared" si="16"/>
        <v>HE24</v>
      </c>
      <c r="C545" s="1">
        <f>VLOOKUP(A545&amp;B545,Weather!$C$8:$G$247,2,1)</f>
        <v>66</v>
      </c>
      <c r="D545" s="1">
        <f>VLOOKUP(A545&amp;B545,Weather!$C$8:$G$247,3,1)</f>
        <v>78</v>
      </c>
      <c r="E545" s="18">
        <f>SupportData!$F$16*((SupportData!$F$17+(C545-32)*5/9)^2)*(SupportData!$F$18-D545/100)*SupportData!$F$10*2.6417205235815E-07/1000000</f>
        <v>0</v>
      </c>
      <c r="F545" s="18">
        <f>INDEX(Weather!$J$8:$AG$37,MATCH(A545,Weather!$I$8:$I$37,0),MATCH(B545,Weather!$J$7:$AG$7,0))*SupportData!$F$9/231000000</f>
        <v>0</v>
      </c>
      <c r="G545" s="1">
        <f>INDEX(LMP!$E$2:$AB$31,MATCH(sheet1!A545,LMP!$A$2:$A$31,0),MATCH(B545,LMP!$E$1:$AB$1,0))</f>
        <v>40.54</v>
      </c>
    </row>
    <row r="546" spans="1:7">
      <c r="A546" s="17">
        <f t="shared" si="15"/>
        <v>40717</v>
      </c>
      <c r="B546" s="1" t="str">
        <f t="shared" si="16"/>
        <v>HE01</v>
      </c>
      <c r="C546" s="1">
        <f>VLOOKUP(A546&amp;B546,Weather!$C$8:$G$247,2,1)</f>
        <v>64</v>
      </c>
      <c r="D546" s="1">
        <f>VLOOKUP(A546&amp;B546,Weather!$C$8:$G$247,3,1)</f>
        <v>90</v>
      </c>
      <c r="E546" s="18">
        <f>SupportData!$F$16*((SupportData!$F$17+(C546-32)*5/9)^2)*(SupportData!$F$18-D546/100)*SupportData!$F$10*2.6417205235815E-07/1000000</f>
        <v>0</v>
      </c>
      <c r="F546" s="18">
        <f>INDEX(Weather!$J$8:$AG$37,MATCH(A546,Weather!$I$8:$I$37,0),MATCH(B546,Weather!$J$7:$AG$7,0))*SupportData!$F$9/231000000</f>
        <v>0</v>
      </c>
      <c r="G546" s="1">
        <f>INDEX(LMP!$E$2:$AB$31,MATCH(sheet1!A546,LMP!$A$2:$A$31,0),MATCH(B546,LMP!$E$1:$AB$1,0))</f>
        <v>15.85</v>
      </c>
    </row>
    <row r="547" spans="1:7">
      <c r="A547" s="17">
        <f t="shared" si="15"/>
        <v>40717</v>
      </c>
      <c r="B547" s="1" t="str">
        <f t="shared" si="16"/>
        <v>HE02</v>
      </c>
      <c r="C547" s="1">
        <f>VLOOKUP(A547&amp;B547,Weather!$C$8:$G$247,2,1)</f>
        <v>64</v>
      </c>
      <c r="D547" s="1">
        <f>VLOOKUP(A547&amp;B547,Weather!$C$8:$G$247,3,1)</f>
        <v>90</v>
      </c>
      <c r="E547" s="18">
        <f>SupportData!$F$16*((SupportData!$F$17+(C547-32)*5/9)^2)*(SupportData!$F$18-D547/100)*SupportData!$F$10*2.6417205235815E-07/1000000</f>
        <v>0</v>
      </c>
      <c r="F547" s="18">
        <f>INDEX(Weather!$J$8:$AG$37,MATCH(A547,Weather!$I$8:$I$37,0),MATCH(B547,Weather!$J$7:$AG$7,0))*SupportData!$F$9/231000000</f>
        <v>0</v>
      </c>
      <c r="G547" s="1">
        <f>INDEX(LMP!$E$2:$AB$31,MATCH(sheet1!A547,LMP!$A$2:$A$31,0),MATCH(B547,LMP!$E$1:$AB$1,0))</f>
        <v>44.68</v>
      </c>
    </row>
    <row r="548" spans="1:7">
      <c r="A548" s="17">
        <f t="shared" si="15"/>
        <v>40717</v>
      </c>
      <c r="B548" s="1" t="str">
        <f t="shared" si="16"/>
        <v>HE03</v>
      </c>
      <c r="C548" s="1">
        <f>VLOOKUP(A548&amp;B548,Weather!$C$8:$G$247,2,1)</f>
        <v>64</v>
      </c>
      <c r="D548" s="1">
        <f>VLOOKUP(A548&amp;B548,Weather!$C$8:$G$247,3,1)</f>
        <v>90</v>
      </c>
      <c r="E548" s="18">
        <f>SupportData!$F$16*((SupportData!$F$17+(C548-32)*5/9)^2)*(SupportData!$F$18-D548/100)*SupportData!$F$10*2.6417205235815E-07/1000000</f>
        <v>0</v>
      </c>
      <c r="F548" s="18">
        <f>INDEX(Weather!$J$8:$AG$37,MATCH(A548,Weather!$I$8:$I$37,0),MATCH(B548,Weather!$J$7:$AG$7,0))*SupportData!$F$9/231000000</f>
        <v>0</v>
      </c>
      <c r="G548" s="1">
        <f>INDEX(LMP!$E$2:$AB$31,MATCH(sheet1!A548,LMP!$A$2:$A$31,0),MATCH(B548,LMP!$E$1:$AB$1,0))</f>
        <v>33.06</v>
      </c>
    </row>
    <row r="549" spans="1:7">
      <c r="A549" s="17">
        <f t="shared" si="15"/>
        <v>40717</v>
      </c>
      <c r="B549" s="1" t="str">
        <f t="shared" si="16"/>
        <v>HE04</v>
      </c>
      <c r="C549" s="1">
        <f>VLOOKUP(A549&amp;B549,Weather!$C$8:$G$247,2,1)</f>
        <v>63</v>
      </c>
      <c r="D549" s="1">
        <f>VLOOKUP(A549&amp;B549,Weather!$C$8:$G$247,3,1)</f>
        <v>90</v>
      </c>
      <c r="E549" s="18">
        <f>SupportData!$F$16*((SupportData!$F$17+(C549-32)*5/9)^2)*(SupportData!$F$18-D549/100)*SupportData!$F$10*2.6417205235815E-07/1000000</f>
        <v>0</v>
      </c>
      <c r="F549" s="18">
        <f>INDEX(Weather!$J$8:$AG$37,MATCH(A549,Weather!$I$8:$I$37,0),MATCH(B549,Weather!$J$7:$AG$7,0))*SupportData!$F$9/231000000</f>
        <v>0</v>
      </c>
      <c r="G549" s="1">
        <f>INDEX(LMP!$E$2:$AB$31,MATCH(sheet1!A549,LMP!$A$2:$A$31,0),MATCH(B549,LMP!$E$1:$AB$1,0))</f>
        <v>74.040000000000006</v>
      </c>
    </row>
    <row r="550" spans="1:7">
      <c r="A550" s="17">
        <f t="shared" si="15"/>
        <v>40717</v>
      </c>
      <c r="B550" s="1" t="str">
        <f t="shared" si="16"/>
        <v>HE05</v>
      </c>
      <c r="C550" s="1">
        <f>VLOOKUP(A550&amp;B550,Weather!$C$8:$G$247,2,1)</f>
        <v>63</v>
      </c>
      <c r="D550" s="1">
        <f>VLOOKUP(A550&amp;B550,Weather!$C$8:$G$247,3,1)</f>
        <v>90</v>
      </c>
      <c r="E550" s="18">
        <f>SupportData!$F$16*((SupportData!$F$17+(C550-32)*5/9)^2)*(SupportData!$F$18-D550/100)*SupportData!$F$10*2.6417205235815E-07/1000000</f>
        <v>0</v>
      </c>
      <c r="F550" s="18">
        <f>INDEX(Weather!$J$8:$AG$37,MATCH(A550,Weather!$I$8:$I$37,0),MATCH(B550,Weather!$J$7:$AG$7,0))*SupportData!$F$9/231000000</f>
        <v>0</v>
      </c>
      <c r="G550" s="1">
        <f>INDEX(LMP!$E$2:$AB$31,MATCH(sheet1!A550,LMP!$A$2:$A$31,0),MATCH(B550,LMP!$E$1:$AB$1,0))</f>
        <v>72.900000000000006</v>
      </c>
    </row>
    <row r="551" spans="1:7">
      <c r="A551" s="17">
        <f t="shared" si="15"/>
        <v>40717</v>
      </c>
      <c r="B551" s="1" t="str">
        <f t="shared" si="16"/>
        <v>HE06</v>
      </c>
      <c r="C551" s="1">
        <f>VLOOKUP(A551&amp;B551,Weather!$C$8:$G$247,2,1)</f>
        <v>63</v>
      </c>
      <c r="D551" s="1">
        <f>VLOOKUP(A551&amp;B551,Weather!$C$8:$G$247,3,1)</f>
        <v>90</v>
      </c>
      <c r="E551" s="18">
        <f>SupportData!$F$16*((SupportData!$F$17+(C551-32)*5/9)^2)*(SupportData!$F$18-D551/100)*SupportData!$F$10*2.6417205235815E-07/1000000</f>
        <v>0</v>
      </c>
      <c r="F551" s="18">
        <f>INDEX(Weather!$J$8:$AG$37,MATCH(A551,Weather!$I$8:$I$37,0),MATCH(B551,Weather!$J$7:$AG$7,0))*SupportData!$F$9/231000000</f>
        <v>0</v>
      </c>
      <c r="G551" s="1">
        <f>INDEX(LMP!$E$2:$AB$31,MATCH(sheet1!A551,LMP!$A$2:$A$31,0),MATCH(B551,LMP!$E$1:$AB$1,0))</f>
        <v>20.71</v>
      </c>
    </row>
    <row r="552" spans="1:7">
      <c r="A552" s="17">
        <f t="shared" si="15"/>
        <v>40717</v>
      </c>
      <c r="B552" s="1" t="str">
        <f t="shared" si="16"/>
        <v>HE07</v>
      </c>
      <c r="C552" s="1">
        <f>VLOOKUP(A552&amp;B552,Weather!$C$8:$G$247,2,1)</f>
        <v>63</v>
      </c>
      <c r="D552" s="1">
        <f>VLOOKUP(A552&amp;B552,Weather!$C$8:$G$247,3,1)</f>
        <v>90</v>
      </c>
      <c r="E552" s="18">
        <f>SupportData!$F$16*((SupportData!$F$17+(C552-32)*5/9)^2)*(SupportData!$F$18-D552/100)*SupportData!$F$10*2.6417205235815E-07/1000000</f>
        <v>0</v>
      </c>
      <c r="F552" s="18">
        <f>INDEX(Weather!$J$8:$AG$37,MATCH(A552,Weather!$I$8:$I$37,0),MATCH(B552,Weather!$J$7:$AG$7,0))*SupportData!$F$9/231000000</f>
        <v>0</v>
      </c>
      <c r="G552" s="1">
        <f>INDEX(LMP!$E$2:$AB$31,MATCH(sheet1!A552,LMP!$A$2:$A$31,0),MATCH(B552,LMP!$E$1:$AB$1,0))</f>
        <v>109.99</v>
      </c>
    </row>
    <row r="553" spans="1:7">
      <c r="A553" s="17">
        <f t="shared" si="15"/>
        <v>40717</v>
      </c>
      <c r="B553" s="1" t="str">
        <f t="shared" si="16"/>
        <v>HE08</v>
      </c>
      <c r="C553" s="1">
        <f>VLOOKUP(A553&amp;B553,Weather!$C$8:$G$247,2,1)</f>
        <v>63</v>
      </c>
      <c r="D553" s="1">
        <f>VLOOKUP(A553&amp;B553,Weather!$C$8:$G$247,3,1)</f>
        <v>90</v>
      </c>
      <c r="E553" s="18">
        <f>SupportData!$F$16*((SupportData!$F$17+(C553-32)*5/9)^2)*(SupportData!$F$18-D553/100)*SupportData!$F$10*2.6417205235815E-07/1000000</f>
        <v>0</v>
      </c>
      <c r="F553" s="18">
        <f>INDEX(Weather!$J$8:$AG$37,MATCH(A553,Weather!$I$8:$I$37,0),MATCH(B553,Weather!$J$7:$AG$7,0))*SupportData!$F$9/231000000</f>
        <v>0</v>
      </c>
      <c r="G553" s="1">
        <f>INDEX(LMP!$E$2:$AB$31,MATCH(sheet1!A553,LMP!$A$2:$A$31,0),MATCH(B553,LMP!$E$1:$AB$1,0))</f>
        <v>26.13</v>
      </c>
    </row>
    <row r="554" spans="1:7">
      <c r="A554" s="17">
        <f t="shared" ref="A554:A617" si="17">DATE(YEAR(A530),MONTH(A530),DAY(A530)+1)</f>
        <v>40717</v>
      </c>
      <c r="B554" s="1" t="str">
        <f t="shared" ref="B554:B617" si="18">B530</f>
        <v>HE09</v>
      </c>
      <c r="C554" s="1">
        <f>VLOOKUP(A554&amp;B554,Weather!$C$8:$G$247,2,1)</f>
        <v>63</v>
      </c>
      <c r="D554" s="1">
        <f>VLOOKUP(A554&amp;B554,Weather!$C$8:$G$247,3,1)</f>
        <v>90</v>
      </c>
      <c r="E554" s="18">
        <f>SupportData!$F$16*((SupportData!$F$17+(C554-32)*5/9)^2)*(SupportData!$F$18-D554/100)*SupportData!$F$10*2.6417205235815E-07/1000000</f>
        <v>0</v>
      </c>
      <c r="F554" s="18">
        <f>INDEX(Weather!$J$8:$AG$37,MATCH(A554,Weather!$I$8:$I$37,0),MATCH(B554,Weather!$J$7:$AG$7,0))*SupportData!$F$9/231000000</f>
        <v>0</v>
      </c>
      <c r="G554" s="1">
        <f>INDEX(LMP!$E$2:$AB$31,MATCH(sheet1!A554,LMP!$A$2:$A$31,0),MATCH(B554,LMP!$E$1:$AB$1,0))</f>
        <v>27.28</v>
      </c>
    </row>
    <row r="555" spans="1:7">
      <c r="A555" s="17">
        <f t="shared" si="17"/>
        <v>40717</v>
      </c>
      <c r="B555" s="1" t="str">
        <f t="shared" si="18"/>
        <v>HE10</v>
      </c>
      <c r="C555" s="1">
        <f>VLOOKUP(A555&amp;B555,Weather!$C$8:$G$247,2,1)</f>
        <v>64</v>
      </c>
      <c r="D555" s="1">
        <f>VLOOKUP(A555&amp;B555,Weather!$C$8:$G$247,3,1)</f>
        <v>90</v>
      </c>
      <c r="E555" s="18">
        <f>SupportData!$F$16*((SupportData!$F$17+(C555-32)*5/9)^2)*(SupportData!$F$18-D555/100)*SupportData!$F$10*2.6417205235815E-07/1000000</f>
        <v>0</v>
      </c>
      <c r="F555" s="18">
        <f>INDEX(Weather!$J$8:$AG$37,MATCH(A555,Weather!$I$8:$I$37,0),MATCH(B555,Weather!$J$7:$AG$7,0))*SupportData!$F$9/231000000</f>
        <v>0</v>
      </c>
      <c r="G555" s="1">
        <f>INDEX(LMP!$E$2:$AB$31,MATCH(sheet1!A555,LMP!$A$2:$A$31,0),MATCH(B555,LMP!$E$1:$AB$1,0))</f>
        <v>26.66</v>
      </c>
    </row>
    <row r="556" spans="1:7">
      <c r="A556" s="17">
        <f t="shared" si="17"/>
        <v>40717</v>
      </c>
      <c r="B556" s="1" t="str">
        <f t="shared" si="18"/>
        <v>HE11</v>
      </c>
      <c r="C556" s="1">
        <f>VLOOKUP(A556&amp;B556,Weather!$C$8:$G$247,2,1)</f>
        <v>64</v>
      </c>
      <c r="D556" s="1">
        <f>VLOOKUP(A556&amp;B556,Weather!$C$8:$G$247,3,1)</f>
        <v>90</v>
      </c>
      <c r="E556" s="18">
        <f>SupportData!$F$16*((SupportData!$F$17+(C556-32)*5/9)^2)*(SupportData!$F$18-D556/100)*SupportData!$F$10*2.6417205235815E-07/1000000</f>
        <v>0</v>
      </c>
      <c r="F556" s="18">
        <f>INDEX(Weather!$J$8:$AG$37,MATCH(A556,Weather!$I$8:$I$37,0),MATCH(B556,Weather!$J$7:$AG$7,0))*SupportData!$F$9/231000000</f>
        <v>0</v>
      </c>
      <c r="G556" s="1">
        <f>INDEX(LMP!$E$2:$AB$31,MATCH(sheet1!A556,LMP!$A$2:$A$31,0),MATCH(B556,LMP!$E$1:$AB$1,0))</f>
        <v>24.66</v>
      </c>
    </row>
    <row r="557" spans="1:7">
      <c r="A557" s="17">
        <f t="shared" si="17"/>
        <v>40717</v>
      </c>
      <c r="B557" s="1" t="str">
        <f t="shared" si="18"/>
        <v>HE12</v>
      </c>
      <c r="C557" s="1">
        <f>VLOOKUP(A557&amp;B557,Weather!$C$8:$G$247,2,1)</f>
        <v>64</v>
      </c>
      <c r="D557" s="1">
        <f>VLOOKUP(A557&amp;B557,Weather!$C$8:$G$247,3,1)</f>
        <v>90</v>
      </c>
      <c r="E557" s="18">
        <f>SupportData!$F$16*((SupportData!$F$17+(C557-32)*5/9)^2)*(SupportData!$F$18-D557/100)*SupportData!$F$10*2.6417205235815E-07/1000000</f>
        <v>0</v>
      </c>
      <c r="F557" s="18">
        <f>INDEX(Weather!$J$8:$AG$37,MATCH(A557,Weather!$I$8:$I$37,0),MATCH(B557,Weather!$J$7:$AG$7,0))*SupportData!$F$9/231000000</f>
        <v>0</v>
      </c>
      <c r="G557" s="1">
        <f>INDEX(LMP!$E$2:$AB$31,MATCH(sheet1!A557,LMP!$A$2:$A$31,0),MATCH(B557,LMP!$E$1:$AB$1,0))</f>
        <v>21.75</v>
      </c>
    </row>
    <row r="558" spans="1:7">
      <c r="A558" s="17">
        <f t="shared" si="17"/>
        <v>40717</v>
      </c>
      <c r="B558" s="1" t="str">
        <f t="shared" si="18"/>
        <v>HE13</v>
      </c>
      <c r="C558" s="1">
        <f>VLOOKUP(A558&amp;B558,Weather!$C$8:$G$247,2,1)</f>
        <v>64</v>
      </c>
      <c r="D558" s="1">
        <f>VLOOKUP(A558&amp;B558,Weather!$C$8:$G$247,3,1)</f>
        <v>93</v>
      </c>
      <c r="E558" s="18">
        <f>SupportData!$F$16*((SupportData!$F$17+(C558-32)*5/9)^2)*(SupportData!$F$18-D558/100)*SupportData!$F$10*2.6417205235815E-07/1000000</f>
        <v>0</v>
      </c>
      <c r="F558" s="18">
        <f>INDEX(Weather!$J$8:$AG$37,MATCH(A558,Weather!$I$8:$I$37,0),MATCH(B558,Weather!$J$7:$AG$7,0))*SupportData!$F$9/231000000</f>
        <v>0</v>
      </c>
      <c r="G558" s="1">
        <f>INDEX(LMP!$E$2:$AB$31,MATCH(sheet1!A558,LMP!$A$2:$A$31,0),MATCH(B558,LMP!$E$1:$AB$1,0))</f>
        <v>44.7</v>
      </c>
    </row>
    <row r="559" spans="1:7">
      <c r="A559" s="17">
        <f t="shared" si="17"/>
        <v>40717</v>
      </c>
      <c r="B559" s="1" t="str">
        <f t="shared" si="18"/>
        <v>HE14</v>
      </c>
      <c r="C559" s="1">
        <f>VLOOKUP(A559&amp;B559,Weather!$C$8:$G$247,2,1)</f>
        <v>64</v>
      </c>
      <c r="D559" s="1">
        <f>VLOOKUP(A559&amp;B559,Weather!$C$8:$G$247,3,1)</f>
        <v>93</v>
      </c>
      <c r="E559" s="18">
        <f>SupportData!$F$16*((SupportData!$F$17+(C559-32)*5/9)^2)*(SupportData!$F$18-D559/100)*SupportData!$F$10*2.6417205235815E-07/1000000</f>
        <v>0</v>
      </c>
      <c r="F559" s="18">
        <f>INDEX(Weather!$J$8:$AG$37,MATCH(A559,Weather!$I$8:$I$37,0),MATCH(B559,Weather!$J$7:$AG$7,0))*SupportData!$F$9/231000000</f>
        <v>0</v>
      </c>
      <c r="G559" s="1">
        <f>INDEX(LMP!$E$2:$AB$31,MATCH(sheet1!A559,LMP!$A$2:$A$31,0),MATCH(B559,LMP!$E$1:$AB$1,0))</f>
        <v>21.41</v>
      </c>
    </row>
    <row r="560" spans="1:7">
      <c r="A560" s="17">
        <f t="shared" si="17"/>
        <v>40717</v>
      </c>
      <c r="B560" s="1" t="str">
        <f t="shared" si="18"/>
        <v>HE15</v>
      </c>
      <c r="C560" s="1">
        <f>VLOOKUP(A560&amp;B560,Weather!$C$8:$G$247,2,1)</f>
        <v>64</v>
      </c>
      <c r="D560" s="1">
        <f>VLOOKUP(A560&amp;B560,Weather!$C$8:$G$247,3,1)</f>
        <v>93</v>
      </c>
      <c r="E560" s="18">
        <f>SupportData!$F$16*((SupportData!$F$17+(C560-32)*5/9)^2)*(SupportData!$F$18-D560/100)*SupportData!$F$10*2.6417205235815E-07/1000000</f>
        <v>0</v>
      </c>
      <c r="F560" s="18">
        <f>INDEX(Weather!$J$8:$AG$37,MATCH(A560,Weather!$I$8:$I$37,0),MATCH(B560,Weather!$J$7:$AG$7,0))*SupportData!$F$9/231000000</f>
        <v>0</v>
      </c>
      <c r="G560" s="1">
        <f>INDEX(LMP!$E$2:$AB$31,MATCH(sheet1!A560,LMP!$A$2:$A$31,0),MATCH(B560,LMP!$E$1:$AB$1,0))</f>
        <v>15.12</v>
      </c>
    </row>
    <row r="561" spans="1:7">
      <c r="A561" s="17">
        <f t="shared" si="17"/>
        <v>40717</v>
      </c>
      <c r="B561" s="1" t="str">
        <f t="shared" si="18"/>
        <v>HE16</v>
      </c>
      <c r="C561" s="1">
        <f>VLOOKUP(A561&amp;B561,Weather!$C$8:$G$247,2,1)</f>
        <v>62</v>
      </c>
      <c r="D561" s="1">
        <f>VLOOKUP(A561&amp;B561,Weather!$C$8:$G$247,3,1)</f>
        <v>93</v>
      </c>
      <c r="E561" s="18">
        <f>SupportData!$F$16*((SupportData!$F$17+(C561-32)*5/9)^2)*(SupportData!$F$18-D561/100)*SupportData!$F$10*2.6417205235815E-07/1000000</f>
        <v>0</v>
      </c>
      <c r="F561" s="18">
        <f>INDEX(Weather!$J$8:$AG$37,MATCH(A561,Weather!$I$8:$I$37,0),MATCH(B561,Weather!$J$7:$AG$7,0))*SupportData!$F$9/231000000</f>
        <v>0</v>
      </c>
      <c r="G561" s="1">
        <f>INDEX(LMP!$E$2:$AB$31,MATCH(sheet1!A561,LMP!$A$2:$A$31,0),MATCH(B561,LMP!$E$1:$AB$1,0))</f>
        <v>19.55</v>
      </c>
    </row>
    <row r="562" spans="1:7">
      <c r="A562" s="17">
        <f t="shared" si="17"/>
        <v>40717</v>
      </c>
      <c r="B562" s="1" t="str">
        <f t="shared" si="18"/>
        <v>HE17</v>
      </c>
      <c r="C562" s="1">
        <f>VLOOKUP(A562&amp;B562,Weather!$C$8:$G$247,2,1)</f>
        <v>62</v>
      </c>
      <c r="D562" s="1">
        <f>VLOOKUP(A562&amp;B562,Weather!$C$8:$G$247,3,1)</f>
        <v>93</v>
      </c>
      <c r="E562" s="18">
        <f>SupportData!$F$16*((SupportData!$F$17+(C562-32)*5/9)^2)*(SupportData!$F$18-D562/100)*SupportData!$F$10*2.6417205235815E-07/1000000</f>
        <v>0</v>
      </c>
      <c r="F562" s="18">
        <f>INDEX(Weather!$J$8:$AG$37,MATCH(A562,Weather!$I$8:$I$37,0),MATCH(B562,Weather!$J$7:$AG$7,0))*SupportData!$F$9/231000000</f>
        <v>0</v>
      </c>
      <c r="G562" s="1">
        <f>INDEX(LMP!$E$2:$AB$31,MATCH(sheet1!A562,LMP!$A$2:$A$31,0),MATCH(B562,LMP!$E$1:$AB$1,0))</f>
        <v>30.09</v>
      </c>
    </row>
    <row r="563" spans="1:7">
      <c r="A563" s="17">
        <f t="shared" si="17"/>
        <v>40717</v>
      </c>
      <c r="B563" s="1" t="str">
        <f t="shared" si="18"/>
        <v>HE18</v>
      </c>
      <c r="C563" s="1">
        <f>VLOOKUP(A563&amp;B563,Weather!$C$8:$G$247,2,1)</f>
        <v>62</v>
      </c>
      <c r="D563" s="1">
        <f>VLOOKUP(A563&amp;B563,Weather!$C$8:$G$247,3,1)</f>
        <v>93</v>
      </c>
      <c r="E563" s="18">
        <f>SupportData!$F$16*((SupportData!$F$17+(C563-32)*5/9)^2)*(SupportData!$F$18-D563/100)*SupportData!$F$10*2.6417205235815E-07/1000000</f>
        <v>0</v>
      </c>
      <c r="F563" s="18">
        <f>INDEX(Weather!$J$8:$AG$37,MATCH(A563,Weather!$I$8:$I$37,0),MATCH(B563,Weather!$J$7:$AG$7,0))*SupportData!$F$9/231000000</f>
        <v>0</v>
      </c>
      <c r="G563" s="1">
        <f>INDEX(LMP!$E$2:$AB$31,MATCH(sheet1!A563,LMP!$A$2:$A$31,0),MATCH(B563,LMP!$E$1:$AB$1,0))</f>
        <v>24.85</v>
      </c>
    </row>
    <row r="564" spans="1:7">
      <c r="A564" s="17">
        <f t="shared" si="17"/>
        <v>40717</v>
      </c>
      <c r="B564" s="1" t="str">
        <f t="shared" si="18"/>
        <v>HE19</v>
      </c>
      <c r="C564" s="1">
        <f>VLOOKUP(A564&amp;B564,Weather!$C$8:$G$247,2,1)</f>
        <v>61</v>
      </c>
      <c r="D564" s="1">
        <f>VLOOKUP(A564&amp;B564,Weather!$C$8:$G$247,3,1)</f>
        <v>90</v>
      </c>
      <c r="E564" s="18">
        <f>SupportData!$F$16*((SupportData!$F$17+(C564-32)*5/9)^2)*(SupportData!$F$18-D564/100)*SupportData!$F$10*2.6417205235815E-07/1000000</f>
        <v>0</v>
      </c>
      <c r="F564" s="18">
        <f>INDEX(Weather!$J$8:$AG$37,MATCH(A564,Weather!$I$8:$I$37,0),MATCH(B564,Weather!$J$7:$AG$7,0))*SupportData!$F$9/231000000</f>
        <v>0</v>
      </c>
      <c r="G564" s="1">
        <f>INDEX(LMP!$E$2:$AB$31,MATCH(sheet1!A564,LMP!$A$2:$A$31,0),MATCH(B564,LMP!$E$1:$AB$1,0))</f>
        <v>25.13</v>
      </c>
    </row>
    <row r="565" spans="1:7">
      <c r="A565" s="17">
        <f t="shared" si="17"/>
        <v>40717</v>
      </c>
      <c r="B565" s="1" t="str">
        <f t="shared" si="18"/>
        <v>HE20</v>
      </c>
      <c r="C565" s="1">
        <f>VLOOKUP(A565&amp;B565,Weather!$C$8:$G$247,2,1)</f>
        <v>61</v>
      </c>
      <c r="D565" s="1">
        <f>VLOOKUP(A565&amp;B565,Weather!$C$8:$G$247,3,1)</f>
        <v>90</v>
      </c>
      <c r="E565" s="18">
        <f>SupportData!$F$16*((SupportData!$F$17+(C565-32)*5/9)^2)*(SupportData!$F$18-D565/100)*SupportData!$F$10*2.6417205235815E-07/1000000</f>
        <v>0</v>
      </c>
      <c r="F565" s="18">
        <f>INDEX(Weather!$J$8:$AG$37,MATCH(A565,Weather!$I$8:$I$37,0),MATCH(B565,Weather!$J$7:$AG$7,0))*SupportData!$F$9/231000000</f>
        <v>0</v>
      </c>
      <c r="G565" s="1">
        <f>INDEX(LMP!$E$2:$AB$31,MATCH(sheet1!A565,LMP!$A$2:$A$31,0),MATCH(B565,LMP!$E$1:$AB$1,0))</f>
        <v>44.03</v>
      </c>
    </row>
    <row r="566" spans="1:7">
      <c r="A566" s="17">
        <f t="shared" si="17"/>
        <v>40717</v>
      </c>
      <c r="B566" s="1" t="str">
        <f t="shared" si="18"/>
        <v>HE21</v>
      </c>
      <c r="C566" s="1">
        <f>VLOOKUP(A566&amp;B566,Weather!$C$8:$G$247,2,1)</f>
        <v>61</v>
      </c>
      <c r="D566" s="1">
        <f>VLOOKUP(A566&amp;B566,Weather!$C$8:$G$247,3,1)</f>
        <v>90</v>
      </c>
      <c r="E566" s="18">
        <f>SupportData!$F$16*((SupportData!$F$17+(C566-32)*5/9)^2)*(SupportData!$F$18-D566/100)*SupportData!$F$10*2.6417205235815E-07/1000000</f>
        <v>0</v>
      </c>
      <c r="F566" s="18">
        <f>INDEX(Weather!$J$8:$AG$37,MATCH(A566,Weather!$I$8:$I$37,0),MATCH(B566,Weather!$J$7:$AG$7,0))*SupportData!$F$9/231000000</f>
        <v>0</v>
      </c>
      <c r="G566" s="1">
        <f>INDEX(LMP!$E$2:$AB$31,MATCH(sheet1!A566,LMP!$A$2:$A$31,0),MATCH(B566,LMP!$E$1:$AB$1,0))</f>
        <v>26.4</v>
      </c>
    </row>
    <row r="567" spans="1:7">
      <c r="A567" s="17">
        <f t="shared" si="17"/>
        <v>40717</v>
      </c>
      <c r="B567" s="1" t="str">
        <f t="shared" si="18"/>
        <v>HE22</v>
      </c>
      <c r="C567" s="1">
        <f>VLOOKUP(A567&amp;B567,Weather!$C$8:$G$247,2,1)</f>
        <v>60</v>
      </c>
      <c r="D567" s="1">
        <f>VLOOKUP(A567&amp;B567,Weather!$C$8:$G$247,3,1)</f>
        <v>93</v>
      </c>
      <c r="E567" s="18">
        <f>SupportData!$F$16*((SupportData!$F$17+(C567-32)*5/9)^2)*(SupportData!$F$18-D567/100)*SupportData!$F$10*2.6417205235815E-07/1000000</f>
        <v>0</v>
      </c>
      <c r="F567" s="18">
        <f>INDEX(Weather!$J$8:$AG$37,MATCH(A567,Weather!$I$8:$I$37,0),MATCH(B567,Weather!$J$7:$AG$7,0))*SupportData!$F$9/231000000</f>
        <v>0</v>
      </c>
      <c r="G567" s="1">
        <f>INDEX(LMP!$E$2:$AB$31,MATCH(sheet1!A567,LMP!$A$2:$A$31,0),MATCH(B567,LMP!$E$1:$AB$1,0))</f>
        <v>24.12</v>
      </c>
    </row>
    <row r="568" spans="1:7">
      <c r="A568" s="17">
        <f t="shared" si="17"/>
        <v>40717</v>
      </c>
      <c r="B568" s="1" t="str">
        <f t="shared" si="18"/>
        <v>HE23</v>
      </c>
      <c r="C568" s="1">
        <f>VLOOKUP(A568&amp;B568,Weather!$C$8:$G$247,2,1)</f>
        <v>60</v>
      </c>
      <c r="D568" s="1">
        <f>VLOOKUP(A568&amp;B568,Weather!$C$8:$G$247,3,1)</f>
        <v>93</v>
      </c>
      <c r="E568" s="18">
        <f>SupportData!$F$16*((SupportData!$F$17+(C568-32)*5/9)^2)*(SupportData!$F$18-D568/100)*SupportData!$F$10*2.6417205235815E-07/1000000</f>
        <v>0</v>
      </c>
      <c r="F568" s="18">
        <f>INDEX(Weather!$J$8:$AG$37,MATCH(A568,Weather!$I$8:$I$37,0),MATCH(B568,Weather!$J$7:$AG$7,0))*SupportData!$F$9/231000000</f>
        <v>0</v>
      </c>
      <c r="G568" s="1">
        <f>INDEX(LMP!$E$2:$AB$31,MATCH(sheet1!A568,LMP!$A$2:$A$31,0),MATCH(B568,LMP!$E$1:$AB$1,0))</f>
        <v>70.27</v>
      </c>
    </row>
    <row r="569" spans="1:7">
      <c r="A569" s="17">
        <f t="shared" si="17"/>
        <v>40717</v>
      </c>
      <c r="B569" s="1" t="str">
        <f t="shared" si="18"/>
        <v>HE24</v>
      </c>
      <c r="C569" s="1">
        <f>VLOOKUP(A569&amp;B569,Weather!$C$8:$G$247,2,1)</f>
        <v>60</v>
      </c>
      <c r="D569" s="1">
        <f>VLOOKUP(A569&amp;B569,Weather!$C$8:$G$247,3,1)</f>
        <v>93</v>
      </c>
      <c r="E569" s="18">
        <f>SupportData!$F$16*((SupportData!$F$17+(C569-32)*5/9)^2)*(SupportData!$F$18-D569/100)*SupportData!$F$10*2.6417205235815E-07/1000000</f>
        <v>0</v>
      </c>
      <c r="F569" s="18">
        <f>INDEX(Weather!$J$8:$AG$37,MATCH(A569,Weather!$I$8:$I$37,0),MATCH(B569,Weather!$J$7:$AG$7,0))*SupportData!$F$9/231000000</f>
        <v>0</v>
      </c>
      <c r="G569" s="1">
        <f>INDEX(LMP!$E$2:$AB$31,MATCH(sheet1!A569,LMP!$A$2:$A$31,0),MATCH(B569,LMP!$E$1:$AB$1,0))</f>
        <v>23.2</v>
      </c>
    </row>
    <row r="570" spans="1:7">
      <c r="A570" s="17">
        <f t="shared" si="17"/>
        <v>40718</v>
      </c>
      <c r="B570" s="1" t="str">
        <f t="shared" si="18"/>
        <v>HE01</v>
      </c>
      <c r="C570" s="1">
        <f>VLOOKUP(A570&amp;B570,Weather!$C$8:$G$247,2,1)</f>
        <v>60</v>
      </c>
      <c r="D570" s="1">
        <f>VLOOKUP(A570&amp;B570,Weather!$C$8:$G$247,3,1)</f>
        <v>93</v>
      </c>
      <c r="E570" s="18">
        <f>SupportData!$F$16*((SupportData!$F$17+(C570-32)*5/9)^2)*(SupportData!$F$18-D570/100)*SupportData!$F$10*2.6417205235815E-07/1000000</f>
        <v>0</v>
      </c>
      <c r="F570" s="18">
        <f>INDEX(Weather!$J$8:$AG$37,MATCH(A570,Weather!$I$8:$I$37,0),MATCH(B570,Weather!$J$7:$AG$7,0))*SupportData!$F$9/231000000</f>
        <v>0</v>
      </c>
      <c r="G570" s="1">
        <f>INDEX(LMP!$E$2:$AB$31,MATCH(sheet1!A570,LMP!$A$2:$A$31,0),MATCH(B570,LMP!$E$1:$AB$1,0))</f>
        <v>17.8</v>
      </c>
    </row>
    <row r="571" spans="1:7">
      <c r="A571" s="17">
        <f t="shared" si="17"/>
        <v>40718</v>
      </c>
      <c r="B571" s="1" t="str">
        <f t="shared" si="18"/>
        <v>HE02</v>
      </c>
      <c r="C571" s="1">
        <f>VLOOKUP(A571&amp;B571,Weather!$C$8:$G$247,2,1)</f>
        <v>60</v>
      </c>
      <c r="D571" s="1">
        <f>VLOOKUP(A571&amp;B571,Weather!$C$8:$G$247,3,1)</f>
        <v>93</v>
      </c>
      <c r="E571" s="18">
        <f>SupportData!$F$16*((SupportData!$F$17+(C571-32)*5/9)^2)*(SupportData!$F$18-D571/100)*SupportData!$F$10*2.6417205235815E-07/1000000</f>
        <v>0</v>
      </c>
      <c r="F571" s="18">
        <f>INDEX(Weather!$J$8:$AG$37,MATCH(A571,Weather!$I$8:$I$37,0),MATCH(B571,Weather!$J$7:$AG$7,0))*SupportData!$F$9/231000000</f>
        <v>0</v>
      </c>
      <c r="G571" s="1">
        <f>INDEX(LMP!$E$2:$AB$31,MATCH(sheet1!A571,LMP!$A$2:$A$31,0),MATCH(B571,LMP!$E$1:$AB$1,0))</f>
        <v>15.86</v>
      </c>
    </row>
    <row r="572" spans="1:7">
      <c r="A572" s="17">
        <f t="shared" si="17"/>
        <v>40718</v>
      </c>
      <c r="B572" s="1" t="str">
        <f t="shared" si="18"/>
        <v>HE03</v>
      </c>
      <c r="C572" s="1">
        <f>VLOOKUP(A572&amp;B572,Weather!$C$8:$G$247,2,1)</f>
        <v>60</v>
      </c>
      <c r="D572" s="1">
        <f>VLOOKUP(A572&amp;B572,Weather!$C$8:$G$247,3,1)</f>
        <v>93</v>
      </c>
      <c r="E572" s="18">
        <f>SupportData!$F$16*((SupportData!$F$17+(C572-32)*5/9)^2)*(SupportData!$F$18-D572/100)*SupportData!$F$10*2.6417205235815E-07/1000000</f>
        <v>0</v>
      </c>
      <c r="F572" s="18">
        <f>INDEX(Weather!$J$8:$AG$37,MATCH(A572,Weather!$I$8:$I$37,0),MATCH(B572,Weather!$J$7:$AG$7,0))*SupportData!$F$9/231000000</f>
        <v>0</v>
      </c>
      <c r="G572" s="1">
        <f>INDEX(LMP!$E$2:$AB$31,MATCH(sheet1!A572,LMP!$A$2:$A$31,0),MATCH(B572,LMP!$E$1:$AB$1,0))</f>
        <v>13.14</v>
      </c>
    </row>
    <row r="573" spans="1:7">
      <c r="A573" s="17">
        <f t="shared" si="17"/>
        <v>40718</v>
      </c>
      <c r="B573" s="1" t="str">
        <f t="shared" si="18"/>
        <v>HE04</v>
      </c>
      <c r="C573" s="1">
        <f>VLOOKUP(A573&amp;B573,Weather!$C$8:$G$247,2,1)</f>
        <v>61</v>
      </c>
      <c r="D573" s="1">
        <f>VLOOKUP(A573&amp;B573,Weather!$C$8:$G$247,3,1)</f>
        <v>87</v>
      </c>
      <c r="E573" s="18">
        <f>SupportData!$F$16*((SupportData!$F$17+(C573-32)*5/9)^2)*(SupportData!$F$18-D573/100)*SupportData!$F$10*2.6417205235815E-07/1000000</f>
        <v>0</v>
      </c>
      <c r="F573" s="18">
        <f>INDEX(Weather!$J$8:$AG$37,MATCH(A573,Weather!$I$8:$I$37,0),MATCH(B573,Weather!$J$7:$AG$7,0))*SupportData!$F$9/231000000</f>
        <v>0</v>
      </c>
      <c r="G573" s="1">
        <f>INDEX(LMP!$E$2:$AB$31,MATCH(sheet1!A573,LMP!$A$2:$A$31,0),MATCH(B573,LMP!$E$1:$AB$1,0))</f>
        <v>16.55</v>
      </c>
    </row>
    <row r="574" spans="1:7">
      <c r="A574" s="17">
        <f t="shared" si="17"/>
        <v>40718</v>
      </c>
      <c r="B574" s="1" t="str">
        <f t="shared" si="18"/>
        <v>HE05</v>
      </c>
      <c r="C574" s="1">
        <f>VLOOKUP(A574&amp;B574,Weather!$C$8:$G$247,2,1)</f>
        <v>61</v>
      </c>
      <c r="D574" s="1">
        <f>VLOOKUP(A574&amp;B574,Weather!$C$8:$G$247,3,1)</f>
        <v>87</v>
      </c>
      <c r="E574" s="18">
        <f>SupportData!$F$16*((SupportData!$F$17+(C574-32)*5/9)^2)*(SupportData!$F$18-D574/100)*SupportData!$F$10*2.6417205235815E-07/1000000</f>
        <v>0</v>
      </c>
      <c r="F574" s="18">
        <f>INDEX(Weather!$J$8:$AG$37,MATCH(A574,Weather!$I$8:$I$37,0),MATCH(B574,Weather!$J$7:$AG$7,0))*SupportData!$F$9/231000000</f>
        <v>0</v>
      </c>
      <c r="G574" s="1">
        <f>INDEX(LMP!$E$2:$AB$31,MATCH(sheet1!A574,LMP!$A$2:$A$31,0),MATCH(B574,LMP!$E$1:$AB$1,0))</f>
        <v>20.68</v>
      </c>
    </row>
    <row r="575" spans="1:7">
      <c r="A575" s="17">
        <f t="shared" si="17"/>
        <v>40718</v>
      </c>
      <c r="B575" s="1" t="str">
        <f t="shared" si="18"/>
        <v>HE06</v>
      </c>
      <c r="C575" s="1">
        <f>VLOOKUP(A575&amp;B575,Weather!$C$8:$G$247,2,1)</f>
        <v>61</v>
      </c>
      <c r="D575" s="1">
        <f>VLOOKUP(A575&amp;B575,Weather!$C$8:$G$247,3,1)</f>
        <v>87</v>
      </c>
      <c r="E575" s="18">
        <f>SupportData!$F$16*((SupportData!$F$17+(C575-32)*5/9)^2)*(SupportData!$F$18-D575/100)*SupportData!$F$10*2.6417205235815E-07/1000000</f>
        <v>0</v>
      </c>
      <c r="F575" s="18">
        <f>INDEX(Weather!$J$8:$AG$37,MATCH(A575,Weather!$I$8:$I$37,0),MATCH(B575,Weather!$J$7:$AG$7,0))*SupportData!$F$9/231000000</f>
        <v>0</v>
      </c>
      <c r="G575" s="1">
        <f>INDEX(LMP!$E$2:$AB$31,MATCH(sheet1!A575,LMP!$A$2:$A$31,0),MATCH(B575,LMP!$E$1:$AB$1,0))</f>
        <v>27.12</v>
      </c>
    </row>
    <row r="576" spans="1:7">
      <c r="A576" s="17">
        <f t="shared" si="17"/>
        <v>40718</v>
      </c>
      <c r="B576" s="1" t="str">
        <f t="shared" si="18"/>
        <v>HE07</v>
      </c>
      <c r="C576" s="1">
        <f>VLOOKUP(A576&amp;B576,Weather!$C$8:$G$247,2,1)</f>
        <v>58</v>
      </c>
      <c r="D576" s="1">
        <f>VLOOKUP(A576&amp;B576,Weather!$C$8:$G$247,3,1)</f>
        <v>90</v>
      </c>
      <c r="E576" s="18">
        <f>SupportData!$F$16*((SupportData!$F$17+(C576-32)*5/9)^2)*(SupportData!$F$18-D576/100)*SupportData!$F$10*2.6417205235815E-07/1000000</f>
        <v>0</v>
      </c>
      <c r="F576" s="18">
        <f>INDEX(Weather!$J$8:$AG$37,MATCH(A576,Weather!$I$8:$I$37,0),MATCH(B576,Weather!$J$7:$AG$7,0))*SupportData!$F$9/231000000</f>
        <v>0</v>
      </c>
      <c r="G576" s="1">
        <f>INDEX(LMP!$E$2:$AB$31,MATCH(sheet1!A576,LMP!$A$2:$A$31,0),MATCH(B576,LMP!$E$1:$AB$1,0))</f>
        <v>22.72</v>
      </c>
    </row>
    <row r="577" spans="1:7">
      <c r="A577" s="17">
        <f t="shared" si="17"/>
        <v>40718</v>
      </c>
      <c r="B577" s="1" t="str">
        <f t="shared" si="18"/>
        <v>HE08</v>
      </c>
      <c r="C577" s="1">
        <f>VLOOKUP(A577&amp;B577,Weather!$C$8:$G$247,2,1)</f>
        <v>58</v>
      </c>
      <c r="D577" s="1">
        <f>VLOOKUP(A577&amp;B577,Weather!$C$8:$G$247,3,1)</f>
        <v>90</v>
      </c>
      <c r="E577" s="18">
        <f>SupportData!$F$16*((SupportData!$F$17+(C577-32)*5/9)^2)*(SupportData!$F$18-D577/100)*SupportData!$F$10*2.6417205235815E-07/1000000</f>
        <v>0</v>
      </c>
      <c r="F577" s="18">
        <f>INDEX(Weather!$J$8:$AG$37,MATCH(A577,Weather!$I$8:$I$37,0),MATCH(B577,Weather!$J$7:$AG$7,0))*SupportData!$F$9/231000000</f>
        <v>0</v>
      </c>
      <c r="G577" s="1">
        <f>INDEX(LMP!$E$2:$AB$31,MATCH(sheet1!A577,LMP!$A$2:$A$31,0),MATCH(B577,LMP!$E$1:$AB$1,0))</f>
        <v>25.11</v>
      </c>
    </row>
    <row r="578" spans="1:7">
      <c r="A578" s="17">
        <f t="shared" si="17"/>
        <v>40718</v>
      </c>
      <c r="B578" s="1" t="str">
        <f t="shared" si="18"/>
        <v>HE09</v>
      </c>
      <c r="C578" s="1">
        <f>VLOOKUP(A578&amp;B578,Weather!$C$8:$G$247,2,1)</f>
        <v>58</v>
      </c>
      <c r="D578" s="1">
        <f>VLOOKUP(A578&amp;B578,Weather!$C$8:$G$247,3,1)</f>
        <v>90</v>
      </c>
      <c r="E578" s="18">
        <f>SupportData!$F$16*((SupportData!$F$17+(C578-32)*5/9)^2)*(SupportData!$F$18-D578/100)*SupportData!$F$10*2.6417205235815E-07/1000000</f>
        <v>0</v>
      </c>
      <c r="F578" s="18">
        <f>INDEX(Weather!$J$8:$AG$37,MATCH(A578,Weather!$I$8:$I$37,0),MATCH(B578,Weather!$J$7:$AG$7,0))*SupportData!$F$9/231000000</f>
        <v>0</v>
      </c>
      <c r="G578" s="1">
        <f>INDEX(LMP!$E$2:$AB$31,MATCH(sheet1!A578,LMP!$A$2:$A$31,0),MATCH(B578,LMP!$E$1:$AB$1,0))</f>
        <v>27.01</v>
      </c>
    </row>
    <row r="579" spans="1:7">
      <c r="A579" s="17">
        <f t="shared" si="17"/>
        <v>40718</v>
      </c>
      <c r="B579" s="1" t="str">
        <f t="shared" si="18"/>
        <v>HE10</v>
      </c>
      <c r="C579" s="1">
        <f>VLOOKUP(A579&amp;B579,Weather!$C$8:$G$247,2,1)</f>
        <v>61</v>
      </c>
      <c r="D579" s="1">
        <f>VLOOKUP(A579&amp;B579,Weather!$C$8:$G$247,3,1)</f>
        <v>75</v>
      </c>
      <c r="E579" s="18">
        <f>SupportData!$F$16*((SupportData!$F$17+(C579-32)*5/9)^2)*(SupportData!$F$18-D579/100)*SupportData!$F$10*2.6417205235815E-07/1000000</f>
        <v>0</v>
      </c>
      <c r="F579" s="18">
        <f>INDEX(Weather!$J$8:$AG$37,MATCH(A579,Weather!$I$8:$I$37,0),MATCH(B579,Weather!$J$7:$AG$7,0))*SupportData!$F$9/231000000</f>
        <v>0</v>
      </c>
      <c r="G579" s="1">
        <f>INDEX(LMP!$E$2:$AB$31,MATCH(sheet1!A579,LMP!$A$2:$A$31,0),MATCH(B579,LMP!$E$1:$AB$1,0))</f>
        <v>29.28</v>
      </c>
    </row>
    <row r="580" spans="1:7">
      <c r="A580" s="17">
        <f t="shared" si="17"/>
        <v>40718</v>
      </c>
      <c r="B580" s="1" t="str">
        <f t="shared" si="18"/>
        <v>HE11</v>
      </c>
      <c r="C580" s="1">
        <f>VLOOKUP(A580&amp;B580,Weather!$C$8:$G$247,2,1)</f>
        <v>61</v>
      </c>
      <c r="D580" s="1">
        <f>VLOOKUP(A580&amp;B580,Weather!$C$8:$G$247,3,1)</f>
        <v>75</v>
      </c>
      <c r="E580" s="18">
        <f>SupportData!$F$16*((SupportData!$F$17+(C580-32)*5/9)^2)*(SupportData!$F$18-D580/100)*SupportData!$F$10*2.6417205235815E-07/1000000</f>
        <v>0</v>
      </c>
      <c r="F580" s="18">
        <f>INDEX(Weather!$J$8:$AG$37,MATCH(A580,Weather!$I$8:$I$37,0),MATCH(B580,Weather!$J$7:$AG$7,0))*SupportData!$F$9/231000000</f>
        <v>0</v>
      </c>
      <c r="G580" s="1">
        <f>INDEX(LMP!$E$2:$AB$31,MATCH(sheet1!A580,LMP!$A$2:$A$31,0),MATCH(B580,LMP!$E$1:$AB$1,0))</f>
        <v>27.04</v>
      </c>
    </row>
    <row r="581" spans="1:7">
      <c r="A581" s="17">
        <f t="shared" si="17"/>
        <v>40718</v>
      </c>
      <c r="B581" s="1" t="str">
        <f t="shared" si="18"/>
        <v>HE12</v>
      </c>
      <c r="C581" s="1">
        <f>VLOOKUP(A581&amp;B581,Weather!$C$8:$G$247,2,1)</f>
        <v>61</v>
      </c>
      <c r="D581" s="1">
        <f>VLOOKUP(A581&amp;B581,Weather!$C$8:$G$247,3,1)</f>
        <v>75</v>
      </c>
      <c r="E581" s="18">
        <f>SupportData!$F$16*((SupportData!$F$17+(C581-32)*5/9)^2)*(SupportData!$F$18-D581/100)*SupportData!$F$10*2.6417205235815E-07/1000000</f>
        <v>0</v>
      </c>
      <c r="F581" s="18">
        <f>INDEX(Weather!$J$8:$AG$37,MATCH(A581,Weather!$I$8:$I$37,0),MATCH(B581,Weather!$J$7:$AG$7,0))*SupportData!$F$9/231000000</f>
        <v>0</v>
      </c>
      <c r="G581" s="1">
        <f>INDEX(LMP!$E$2:$AB$31,MATCH(sheet1!A581,LMP!$A$2:$A$31,0),MATCH(B581,LMP!$E$1:$AB$1,0))</f>
        <v>29.18</v>
      </c>
    </row>
    <row r="582" spans="1:7">
      <c r="A582" s="17">
        <f t="shared" si="17"/>
        <v>40718</v>
      </c>
      <c r="B582" s="1" t="str">
        <f t="shared" si="18"/>
        <v>HE13</v>
      </c>
      <c r="C582" s="1">
        <f>VLOOKUP(A582&amp;B582,Weather!$C$8:$G$247,2,1)</f>
        <v>61</v>
      </c>
      <c r="D582" s="1">
        <f>VLOOKUP(A582&amp;B582,Weather!$C$8:$G$247,3,1)</f>
        <v>78</v>
      </c>
      <c r="E582" s="18">
        <f>SupportData!$F$16*((SupportData!$F$17+(C582-32)*5/9)^2)*(SupportData!$F$18-D582/100)*SupportData!$F$10*2.6417205235815E-07/1000000</f>
        <v>0</v>
      </c>
      <c r="F582" s="18">
        <f>INDEX(Weather!$J$8:$AG$37,MATCH(A582,Weather!$I$8:$I$37,0),MATCH(B582,Weather!$J$7:$AG$7,0))*SupportData!$F$9/231000000</f>
        <v>0</v>
      </c>
      <c r="G582" s="1">
        <f>INDEX(LMP!$E$2:$AB$31,MATCH(sheet1!A582,LMP!$A$2:$A$31,0),MATCH(B582,LMP!$E$1:$AB$1,0))</f>
        <v>29.13</v>
      </c>
    </row>
    <row r="583" spans="1:7">
      <c r="A583" s="17">
        <f t="shared" si="17"/>
        <v>40718</v>
      </c>
      <c r="B583" s="1" t="str">
        <f t="shared" si="18"/>
        <v>HE14</v>
      </c>
      <c r="C583" s="1">
        <f>VLOOKUP(A583&amp;B583,Weather!$C$8:$G$247,2,1)</f>
        <v>61</v>
      </c>
      <c r="D583" s="1">
        <f>VLOOKUP(A583&amp;B583,Weather!$C$8:$G$247,3,1)</f>
        <v>78</v>
      </c>
      <c r="E583" s="18">
        <f>SupportData!$F$16*((SupportData!$F$17+(C583-32)*5/9)^2)*(SupportData!$F$18-D583/100)*SupportData!$F$10*2.6417205235815E-07/1000000</f>
        <v>0</v>
      </c>
      <c r="F583" s="18">
        <f>INDEX(Weather!$J$8:$AG$37,MATCH(A583,Weather!$I$8:$I$37,0),MATCH(B583,Weather!$J$7:$AG$7,0))*SupportData!$F$9/231000000</f>
        <v>0</v>
      </c>
      <c r="G583" s="1">
        <f>INDEX(LMP!$E$2:$AB$31,MATCH(sheet1!A583,LMP!$A$2:$A$31,0),MATCH(B583,LMP!$E$1:$AB$1,0))</f>
        <v>31.27</v>
      </c>
    </row>
    <row r="584" spans="1:7">
      <c r="A584" s="17">
        <f t="shared" si="17"/>
        <v>40718</v>
      </c>
      <c r="B584" s="1" t="str">
        <f t="shared" si="18"/>
        <v>HE15</v>
      </c>
      <c r="C584" s="1">
        <f>VLOOKUP(A584&amp;B584,Weather!$C$8:$G$247,2,1)</f>
        <v>61</v>
      </c>
      <c r="D584" s="1">
        <f>VLOOKUP(A584&amp;B584,Weather!$C$8:$G$247,3,1)</f>
        <v>78</v>
      </c>
      <c r="E584" s="18">
        <f>SupportData!$F$16*((SupportData!$F$17+(C584-32)*5/9)^2)*(SupportData!$F$18-D584/100)*SupportData!$F$10*2.6417205235815E-07/1000000</f>
        <v>0</v>
      </c>
      <c r="F584" s="18">
        <f>INDEX(Weather!$J$8:$AG$37,MATCH(A584,Weather!$I$8:$I$37,0),MATCH(B584,Weather!$J$7:$AG$7,0))*SupportData!$F$9/231000000</f>
        <v>0</v>
      </c>
      <c r="G584" s="1">
        <f>INDEX(LMP!$E$2:$AB$31,MATCH(sheet1!A584,LMP!$A$2:$A$31,0),MATCH(B584,LMP!$E$1:$AB$1,0))</f>
        <v>35.07</v>
      </c>
    </row>
    <row r="585" spans="1:7">
      <c r="A585" s="17">
        <f t="shared" si="17"/>
        <v>40718</v>
      </c>
      <c r="B585" s="1" t="str">
        <f t="shared" si="18"/>
        <v>HE16</v>
      </c>
      <c r="C585" s="1">
        <f>VLOOKUP(A585&amp;B585,Weather!$C$8:$G$247,2,1)</f>
        <v>64</v>
      </c>
      <c r="D585" s="1">
        <f>VLOOKUP(A585&amp;B585,Weather!$C$8:$G$247,3,1)</f>
        <v>73</v>
      </c>
      <c r="E585" s="18">
        <f>SupportData!$F$16*((SupportData!$F$17+(C585-32)*5/9)^2)*(SupportData!$F$18-D585/100)*SupportData!$F$10*2.6417205235815E-07/1000000</f>
        <v>0</v>
      </c>
      <c r="F585" s="18">
        <f>INDEX(Weather!$J$8:$AG$37,MATCH(A585,Weather!$I$8:$I$37,0),MATCH(B585,Weather!$J$7:$AG$7,0))*SupportData!$F$9/231000000</f>
        <v>0</v>
      </c>
      <c r="G585" s="1">
        <f>INDEX(LMP!$E$2:$AB$31,MATCH(sheet1!A585,LMP!$A$2:$A$31,0),MATCH(B585,LMP!$E$1:$AB$1,0))</f>
        <v>55.26</v>
      </c>
    </row>
    <row r="586" spans="1:7">
      <c r="A586" s="17">
        <f t="shared" si="17"/>
        <v>40718</v>
      </c>
      <c r="B586" s="1" t="str">
        <f t="shared" si="18"/>
        <v>HE17</v>
      </c>
      <c r="C586" s="1">
        <f>VLOOKUP(A586&amp;B586,Weather!$C$8:$G$247,2,1)</f>
        <v>64</v>
      </c>
      <c r="D586" s="1">
        <f>VLOOKUP(A586&amp;B586,Weather!$C$8:$G$247,3,1)</f>
        <v>73</v>
      </c>
      <c r="E586" s="18">
        <f>SupportData!$F$16*((SupportData!$F$17+(C586-32)*5/9)^2)*(SupportData!$F$18-D586/100)*SupportData!$F$10*2.6417205235815E-07/1000000</f>
        <v>0</v>
      </c>
      <c r="F586" s="18">
        <f>INDEX(Weather!$J$8:$AG$37,MATCH(A586,Weather!$I$8:$I$37,0),MATCH(B586,Weather!$J$7:$AG$7,0))*SupportData!$F$9/231000000</f>
        <v>0</v>
      </c>
      <c r="G586" s="1">
        <f>INDEX(LMP!$E$2:$AB$31,MATCH(sheet1!A586,LMP!$A$2:$A$31,0),MATCH(B586,LMP!$E$1:$AB$1,0))</f>
        <v>28.28</v>
      </c>
    </row>
    <row r="587" spans="1:7">
      <c r="A587" s="17">
        <f t="shared" si="17"/>
        <v>40718</v>
      </c>
      <c r="B587" s="1" t="str">
        <f t="shared" si="18"/>
        <v>HE18</v>
      </c>
      <c r="C587" s="1">
        <f>VLOOKUP(A587&amp;B587,Weather!$C$8:$G$247,2,1)</f>
        <v>64</v>
      </c>
      <c r="D587" s="1">
        <f>VLOOKUP(A587&amp;B587,Weather!$C$8:$G$247,3,1)</f>
        <v>73</v>
      </c>
      <c r="E587" s="18">
        <f>SupportData!$F$16*((SupportData!$F$17+(C587-32)*5/9)^2)*(SupportData!$F$18-D587/100)*SupportData!$F$10*2.6417205235815E-07/1000000</f>
        <v>0</v>
      </c>
      <c r="F587" s="18">
        <f>INDEX(Weather!$J$8:$AG$37,MATCH(A587,Weather!$I$8:$I$37,0),MATCH(B587,Weather!$J$7:$AG$7,0))*SupportData!$F$9/231000000</f>
        <v>0</v>
      </c>
      <c r="G587" s="1">
        <f>INDEX(LMP!$E$2:$AB$31,MATCH(sheet1!A587,LMP!$A$2:$A$31,0),MATCH(B587,LMP!$E$1:$AB$1,0))</f>
        <v>28.58</v>
      </c>
    </row>
    <row r="588" spans="1:7">
      <c r="A588" s="17">
        <f t="shared" si="17"/>
        <v>40718</v>
      </c>
      <c r="B588" s="1" t="str">
        <f t="shared" si="18"/>
        <v>HE19</v>
      </c>
      <c r="C588" s="1">
        <f>VLOOKUP(A588&amp;B588,Weather!$C$8:$G$247,2,1)</f>
        <v>62</v>
      </c>
      <c r="D588" s="1">
        <f>VLOOKUP(A588&amp;B588,Weather!$C$8:$G$247,3,1)</f>
        <v>81</v>
      </c>
      <c r="E588" s="18">
        <f>SupportData!$F$16*((SupportData!$F$17+(C588-32)*5/9)^2)*(SupportData!$F$18-D588/100)*SupportData!$F$10*2.6417205235815E-07/1000000</f>
        <v>0</v>
      </c>
      <c r="F588" s="18">
        <f>INDEX(Weather!$J$8:$AG$37,MATCH(A588,Weather!$I$8:$I$37,0),MATCH(B588,Weather!$J$7:$AG$7,0))*SupportData!$F$9/231000000</f>
        <v>0</v>
      </c>
      <c r="G588" s="1">
        <f>INDEX(LMP!$E$2:$AB$31,MATCH(sheet1!A588,LMP!$A$2:$A$31,0),MATCH(B588,LMP!$E$1:$AB$1,0))</f>
        <v>26.56</v>
      </c>
    </row>
    <row r="589" spans="1:7">
      <c r="A589" s="17">
        <f t="shared" si="17"/>
        <v>40718</v>
      </c>
      <c r="B589" s="1" t="str">
        <f t="shared" si="18"/>
        <v>HE20</v>
      </c>
      <c r="C589" s="1">
        <f>VLOOKUP(A589&amp;B589,Weather!$C$8:$G$247,2,1)</f>
        <v>62</v>
      </c>
      <c r="D589" s="1">
        <f>VLOOKUP(A589&amp;B589,Weather!$C$8:$G$247,3,1)</f>
        <v>81</v>
      </c>
      <c r="E589" s="18">
        <f>SupportData!$F$16*((SupportData!$F$17+(C589-32)*5/9)^2)*(SupportData!$F$18-D589/100)*SupportData!$F$10*2.6417205235815E-07/1000000</f>
        <v>0</v>
      </c>
      <c r="F589" s="18">
        <f>INDEX(Weather!$J$8:$AG$37,MATCH(A589,Weather!$I$8:$I$37,0),MATCH(B589,Weather!$J$7:$AG$7,0))*SupportData!$F$9/231000000</f>
        <v>0</v>
      </c>
      <c r="G589" s="1">
        <f>INDEX(LMP!$E$2:$AB$31,MATCH(sheet1!A589,LMP!$A$2:$A$31,0),MATCH(B589,LMP!$E$1:$AB$1,0))</f>
        <v>67.5</v>
      </c>
    </row>
    <row r="590" spans="1:7">
      <c r="A590" s="17">
        <f t="shared" si="17"/>
        <v>40718</v>
      </c>
      <c r="B590" s="1" t="str">
        <f t="shared" si="18"/>
        <v>HE21</v>
      </c>
      <c r="C590" s="1">
        <f>VLOOKUP(A590&amp;B590,Weather!$C$8:$G$247,2,1)</f>
        <v>62</v>
      </c>
      <c r="D590" s="1">
        <f>VLOOKUP(A590&amp;B590,Weather!$C$8:$G$247,3,1)</f>
        <v>81</v>
      </c>
      <c r="E590" s="18">
        <f>SupportData!$F$16*((SupportData!$F$17+(C590-32)*5/9)^2)*(SupportData!$F$18-D590/100)*SupportData!$F$10*2.6417205235815E-07/1000000</f>
        <v>0</v>
      </c>
      <c r="F590" s="18">
        <f>INDEX(Weather!$J$8:$AG$37,MATCH(A590,Weather!$I$8:$I$37,0),MATCH(B590,Weather!$J$7:$AG$7,0))*SupportData!$F$9/231000000</f>
        <v>0</v>
      </c>
      <c r="G590" s="1">
        <f>INDEX(LMP!$E$2:$AB$31,MATCH(sheet1!A590,LMP!$A$2:$A$31,0),MATCH(B590,LMP!$E$1:$AB$1,0))</f>
        <v>38.49</v>
      </c>
    </row>
    <row r="591" spans="1:7">
      <c r="A591" s="17">
        <f t="shared" si="17"/>
        <v>40718</v>
      </c>
      <c r="B591" s="1" t="str">
        <f t="shared" si="18"/>
        <v>HE22</v>
      </c>
      <c r="C591" s="1">
        <f>VLOOKUP(A591&amp;B591,Weather!$C$8:$G$247,2,1)</f>
        <v>61</v>
      </c>
      <c r="D591" s="1">
        <f>VLOOKUP(A591&amp;B591,Weather!$C$8:$G$247,3,1)</f>
        <v>81</v>
      </c>
      <c r="E591" s="18">
        <f>SupportData!$F$16*((SupportData!$F$17+(C591-32)*5/9)^2)*(SupportData!$F$18-D591/100)*SupportData!$F$10*2.6417205235815E-07/1000000</f>
        <v>0</v>
      </c>
      <c r="F591" s="18">
        <f>INDEX(Weather!$J$8:$AG$37,MATCH(A591,Weather!$I$8:$I$37,0),MATCH(B591,Weather!$J$7:$AG$7,0))*SupportData!$F$9/231000000</f>
        <v>0</v>
      </c>
      <c r="G591" s="1">
        <f>INDEX(LMP!$E$2:$AB$31,MATCH(sheet1!A591,LMP!$A$2:$A$31,0),MATCH(B591,LMP!$E$1:$AB$1,0))</f>
        <v>23.53</v>
      </c>
    </row>
    <row r="592" spans="1:7">
      <c r="A592" s="17">
        <f t="shared" si="17"/>
        <v>40718</v>
      </c>
      <c r="B592" s="1" t="str">
        <f t="shared" si="18"/>
        <v>HE23</v>
      </c>
      <c r="C592" s="1">
        <f>VLOOKUP(A592&amp;B592,Weather!$C$8:$G$247,2,1)</f>
        <v>61</v>
      </c>
      <c r="D592" s="1">
        <f>VLOOKUP(A592&amp;B592,Weather!$C$8:$G$247,3,1)</f>
        <v>81</v>
      </c>
      <c r="E592" s="18">
        <f>SupportData!$F$16*((SupportData!$F$17+(C592-32)*5/9)^2)*(SupportData!$F$18-D592/100)*SupportData!$F$10*2.6417205235815E-07/1000000</f>
        <v>0</v>
      </c>
      <c r="F592" s="18">
        <f>INDEX(Weather!$J$8:$AG$37,MATCH(A592,Weather!$I$8:$I$37,0),MATCH(B592,Weather!$J$7:$AG$7,0))*SupportData!$F$9/231000000</f>
        <v>0</v>
      </c>
      <c r="G592" s="1">
        <f>INDEX(LMP!$E$2:$AB$31,MATCH(sheet1!A592,LMP!$A$2:$A$31,0),MATCH(B592,LMP!$E$1:$AB$1,0))</f>
        <v>25.29</v>
      </c>
    </row>
    <row r="593" spans="1:7">
      <c r="A593" s="17">
        <f t="shared" si="17"/>
        <v>40718</v>
      </c>
      <c r="B593" s="1" t="str">
        <f t="shared" si="18"/>
        <v>HE24</v>
      </c>
      <c r="C593" s="1">
        <f>VLOOKUP(A593&amp;B593,Weather!$C$8:$G$247,2,1)</f>
        <v>61</v>
      </c>
      <c r="D593" s="1">
        <f>VLOOKUP(A593&amp;B593,Weather!$C$8:$G$247,3,1)</f>
        <v>81</v>
      </c>
      <c r="E593" s="18">
        <f>SupportData!$F$16*((SupportData!$F$17+(C593-32)*5/9)^2)*(SupportData!$F$18-D593/100)*SupportData!$F$10*2.6417205235815E-07/1000000</f>
        <v>0</v>
      </c>
      <c r="F593" s="18">
        <f>INDEX(Weather!$J$8:$AG$37,MATCH(A593,Weather!$I$8:$I$37,0),MATCH(B593,Weather!$J$7:$AG$7,0))*SupportData!$F$9/231000000</f>
        <v>0</v>
      </c>
      <c r="G593" s="1">
        <f>INDEX(LMP!$E$2:$AB$31,MATCH(sheet1!A593,LMP!$A$2:$A$31,0),MATCH(B593,LMP!$E$1:$AB$1,0))</f>
        <v>22.19</v>
      </c>
    </row>
    <row r="594" spans="1:7">
      <c r="A594" s="17">
        <f t="shared" si="17"/>
        <v>40719</v>
      </c>
      <c r="B594" s="1" t="str">
        <f t="shared" si="18"/>
        <v>HE01</v>
      </c>
      <c r="C594" s="1">
        <f>VLOOKUP(A594&amp;B594,Weather!$C$8:$G$247,2,1)</f>
        <v>58</v>
      </c>
      <c r="D594" s="1">
        <f>VLOOKUP(A594&amp;B594,Weather!$C$8:$G$247,3,1)</f>
        <v>90</v>
      </c>
      <c r="E594" s="18">
        <f>SupportData!$F$16*((SupportData!$F$17+(C594-32)*5/9)^2)*(SupportData!$F$18-D594/100)*SupportData!$F$10*2.6417205235815E-07/1000000</f>
        <v>0</v>
      </c>
      <c r="F594" s="18">
        <f>INDEX(Weather!$J$8:$AG$37,MATCH(A594,Weather!$I$8:$I$37,0),MATCH(B594,Weather!$J$7:$AG$7,0))*SupportData!$F$9/231000000</f>
        <v>0</v>
      </c>
      <c r="G594" s="1">
        <f>INDEX(LMP!$E$2:$AB$31,MATCH(sheet1!A594,LMP!$A$2:$A$31,0),MATCH(B594,LMP!$E$1:$AB$1,0))</f>
        <v>20.2</v>
      </c>
    </row>
    <row r="595" spans="1:7">
      <c r="A595" s="17">
        <f t="shared" si="17"/>
        <v>40719</v>
      </c>
      <c r="B595" s="1" t="str">
        <f t="shared" si="18"/>
        <v>HE02</v>
      </c>
      <c r="C595" s="1">
        <f>VLOOKUP(A595&amp;B595,Weather!$C$8:$G$247,2,1)</f>
        <v>58</v>
      </c>
      <c r="D595" s="1">
        <f>VLOOKUP(A595&amp;B595,Weather!$C$8:$G$247,3,1)</f>
        <v>90</v>
      </c>
      <c r="E595" s="18">
        <f>SupportData!$F$16*((SupportData!$F$17+(C595-32)*5/9)^2)*(SupportData!$F$18-D595/100)*SupportData!$F$10*2.6417205235815E-07/1000000</f>
        <v>0</v>
      </c>
      <c r="F595" s="18">
        <f>INDEX(Weather!$J$8:$AG$37,MATCH(A595,Weather!$I$8:$I$37,0),MATCH(B595,Weather!$J$7:$AG$7,0))*SupportData!$F$9/231000000</f>
        <v>0</v>
      </c>
      <c r="G595" s="1">
        <f>INDEX(LMP!$E$2:$AB$31,MATCH(sheet1!A595,LMP!$A$2:$A$31,0),MATCH(B595,LMP!$E$1:$AB$1,0))</f>
        <v>14.6</v>
      </c>
    </row>
    <row r="596" spans="1:7">
      <c r="A596" s="17">
        <f t="shared" si="17"/>
        <v>40719</v>
      </c>
      <c r="B596" s="1" t="str">
        <f t="shared" si="18"/>
        <v>HE03</v>
      </c>
      <c r="C596" s="1">
        <f>VLOOKUP(A596&amp;B596,Weather!$C$8:$G$247,2,1)</f>
        <v>58</v>
      </c>
      <c r="D596" s="1">
        <f>VLOOKUP(A596&amp;B596,Weather!$C$8:$G$247,3,1)</f>
        <v>90</v>
      </c>
      <c r="E596" s="18">
        <f>SupportData!$F$16*((SupportData!$F$17+(C596-32)*5/9)^2)*(SupportData!$F$18-D596/100)*SupportData!$F$10*2.6417205235815E-07/1000000</f>
        <v>0</v>
      </c>
      <c r="F596" s="18">
        <f>INDEX(Weather!$J$8:$AG$37,MATCH(A596,Weather!$I$8:$I$37,0),MATCH(B596,Weather!$J$7:$AG$7,0))*SupportData!$F$9/231000000</f>
        <v>0</v>
      </c>
      <c r="G596" s="1">
        <f>INDEX(LMP!$E$2:$AB$31,MATCH(sheet1!A596,LMP!$A$2:$A$31,0),MATCH(B596,LMP!$E$1:$AB$1,0))</f>
        <v>18.940000000000001</v>
      </c>
    </row>
    <row r="597" spans="1:7">
      <c r="A597" s="17">
        <f t="shared" si="17"/>
        <v>40719</v>
      </c>
      <c r="B597" s="1" t="str">
        <f t="shared" si="18"/>
        <v>HE04</v>
      </c>
      <c r="C597" s="1">
        <f>VLOOKUP(A597&amp;B597,Weather!$C$8:$G$247,2,1)</f>
        <v>59</v>
      </c>
      <c r="D597" s="1">
        <f>VLOOKUP(A597&amp;B597,Weather!$C$8:$G$247,3,1)</f>
        <v>87</v>
      </c>
      <c r="E597" s="18">
        <f>SupportData!$F$16*((SupportData!$F$17+(C597-32)*5/9)^2)*(SupportData!$F$18-D597/100)*SupportData!$F$10*2.6417205235815E-07/1000000</f>
        <v>0</v>
      </c>
      <c r="F597" s="18">
        <f>INDEX(Weather!$J$8:$AG$37,MATCH(A597,Weather!$I$8:$I$37,0),MATCH(B597,Weather!$J$7:$AG$7,0))*SupportData!$F$9/231000000</f>
        <v>0</v>
      </c>
      <c r="G597" s="1">
        <f>INDEX(LMP!$E$2:$AB$31,MATCH(sheet1!A597,LMP!$A$2:$A$31,0),MATCH(B597,LMP!$E$1:$AB$1,0))</f>
        <v>17.45</v>
      </c>
    </row>
    <row r="598" spans="1:7">
      <c r="A598" s="17">
        <f t="shared" si="17"/>
        <v>40719</v>
      </c>
      <c r="B598" s="1" t="str">
        <f t="shared" si="18"/>
        <v>HE05</v>
      </c>
      <c r="C598" s="1">
        <f>VLOOKUP(A598&amp;B598,Weather!$C$8:$G$247,2,1)</f>
        <v>59</v>
      </c>
      <c r="D598" s="1">
        <f>VLOOKUP(A598&amp;B598,Weather!$C$8:$G$247,3,1)</f>
        <v>87</v>
      </c>
      <c r="E598" s="18">
        <f>SupportData!$F$16*((SupportData!$F$17+(C598-32)*5/9)^2)*(SupportData!$F$18-D598/100)*SupportData!$F$10*2.6417205235815E-07/1000000</f>
        <v>0</v>
      </c>
      <c r="F598" s="18">
        <f>INDEX(Weather!$J$8:$AG$37,MATCH(A598,Weather!$I$8:$I$37,0),MATCH(B598,Weather!$J$7:$AG$7,0))*SupportData!$F$9/231000000</f>
        <v>0</v>
      </c>
      <c r="G598" s="1">
        <f>INDEX(LMP!$E$2:$AB$31,MATCH(sheet1!A598,LMP!$A$2:$A$31,0),MATCH(B598,LMP!$E$1:$AB$1,0))</f>
        <v>17.600000000000001</v>
      </c>
    </row>
    <row r="599" spans="1:7">
      <c r="A599" s="17">
        <f t="shared" si="17"/>
        <v>40719</v>
      </c>
      <c r="B599" s="1" t="str">
        <f t="shared" si="18"/>
        <v>HE06</v>
      </c>
      <c r="C599" s="1">
        <f>VLOOKUP(A599&amp;B599,Weather!$C$8:$G$247,2,1)</f>
        <v>59</v>
      </c>
      <c r="D599" s="1">
        <f>VLOOKUP(A599&amp;B599,Weather!$C$8:$G$247,3,1)</f>
        <v>87</v>
      </c>
      <c r="E599" s="18">
        <f>SupportData!$F$16*((SupportData!$F$17+(C599-32)*5/9)^2)*(SupportData!$F$18-D599/100)*SupportData!$F$10*2.6417205235815E-07/1000000</f>
        <v>0</v>
      </c>
      <c r="F599" s="18">
        <f>INDEX(Weather!$J$8:$AG$37,MATCH(A599,Weather!$I$8:$I$37,0),MATCH(B599,Weather!$J$7:$AG$7,0))*SupportData!$F$9/231000000</f>
        <v>0</v>
      </c>
      <c r="G599" s="1">
        <f>INDEX(LMP!$E$2:$AB$31,MATCH(sheet1!A599,LMP!$A$2:$A$31,0),MATCH(B599,LMP!$E$1:$AB$1,0))</f>
        <v>-10.19</v>
      </c>
    </row>
    <row r="600" spans="1:7">
      <c r="A600" s="17">
        <f t="shared" si="17"/>
        <v>40719</v>
      </c>
      <c r="B600" s="1" t="str">
        <f t="shared" si="18"/>
        <v>HE07</v>
      </c>
      <c r="C600" s="1">
        <f>VLOOKUP(A600&amp;B600,Weather!$C$8:$G$247,2,1)</f>
        <v>64</v>
      </c>
      <c r="D600" s="1">
        <f>VLOOKUP(A600&amp;B600,Weather!$C$8:$G$247,3,1)</f>
        <v>75</v>
      </c>
      <c r="E600" s="18">
        <f>SupportData!$F$16*((SupportData!$F$17+(C600-32)*5/9)^2)*(SupportData!$F$18-D600/100)*SupportData!$F$10*2.6417205235815E-07/1000000</f>
        <v>0</v>
      </c>
      <c r="F600" s="18">
        <f>INDEX(Weather!$J$8:$AG$37,MATCH(A600,Weather!$I$8:$I$37,0),MATCH(B600,Weather!$J$7:$AG$7,0))*SupportData!$F$9/231000000</f>
        <v>0</v>
      </c>
      <c r="G600" s="1">
        <f>INDEX(LMP!$E$2:$AB$31,MATCH(sheet1!A600,LMP!$A$2:$A$31,0),MATCH(B600,LMP!$E$1:$AB$1,0))</f>
        <v>17.05</v>
      </c>
    </row>
    <row r="601" spans="1:7">
      <c r="A601" s="17">
        <f t="shared" si="17"/>
        <v>40719</v>
      </c>
      <c r="B601" s="1" t="str">
        <f t="shared" si="18"/>
        <v>HE08</v>
      </c>
      <c r="C601" s="1">
        <f>VLOOKUP(A601&amp;B601,Weather!$C$8:$G$247,2,1)</f>
        <v>64</v>
      </c>
      <c r="D601" s="1">
        <f>VLOOKUP(A601&amp;B601,Weather!$C$8:$G$247,3,1)</f>
        <v>75</v>
      </c>
      <c r="E601" s="18">
        <f>SupportData!$F$16*((SupportData!$F$17+(C601-32)*5/9)^2)*(SupportData!$F$18-D601/100)*SupportData!$F$10*2.6417205235815E-07/1000000</f>
        <v>0</v>
      </c>
      <c r="F601" s="18">
        <f>INDEX(Weather!$J$8:$AG$37,MATCH(A601,Weather!$I$8:$I$37,0),MATCH(B601,Weather!$J$7:$AG$7,0))*SupportData!$F$9/231000000</f>
        <v>0</v>
      </c>
      <c r="G601" s="1">
        <f>INDEX(LMP!$E$2:$AB$31,MATCH(sheet1!A601,LMP!$A$2:$A$31,0),MATCH(B601,LMP!$E$1:$AB$1,0))</f>
        <v>21.31</v>
      </c>
    </row>
    <row r="602" spans="1:7">
      <c r="A602" s="17">
        <f t="shared" si="17"/>
        <v>40719</v>
      </c>
      <c r="B602" s="1" t="str">
        <f t="shared" si="18"/>
        <v>HE09</v>
      </c>
      <c r="C602" s="1">
        <f>VLOOKUP(A602&amp;B602,Weather!$C$8:$G$247,2,1)</f>
        <v>64</v>
      </c>
      <c r="D602" s="1">
        <f>VLOOKUP(A602&amp;B602,Weather!$C$8:$G$247,3,1)</f>
        <v>75</v>
      </c>
      <c r="E602" s="18">
        <f>SupportData!$F$16*((SupportData!$F$17+(C602-32)*5/9)^2)*(SupportData!$F$18-D602/100)*SupportData!$F$10*2.6417205235815E-07/1000000</f>
        <v>0</v>
      </c>
      <c r="F602" s="18">
        <f>INDEX(Weather!$J$8:$AG$37,MATCH(A602,Weather!$I$8:$I$37,0),MATCH(B602,Weather!$J$7:$AG$7,0))*SupportData!$F$9/231000000</f>
        <v>0</v>
      </c>
      <c r="G602" s="1">
        <f>INDEX(LMP!$E$2:$AB$31,MATCH(sheet1!A602,LMP!$A$2:$A$31,0),MATCH(B602,LMP!$E$1:$AB$1,0))</f>
        <v>29.68</v>
      </c>
    </row>
    <row r="603" spans="1:7">
      <c r="A603" s="17">
        <f t="shared" si="17"/>
        <v>40719</v>
      </c>
      <c r="B603" s="1" t="str">
        <f t="shared" si="18"/>
        <v>HE10</v>
      </c>
      <c r="C603" s="1">
        <f>VLOOKUP(A603&amp;B603,Weather!$C$8:$G$247,2,1)</f>
        <v>73</v>
      </c>
      <c r="D603" s="1">
        <f>VLOOKUP(A603&amp;B603,Weather!$C$8:$G$247,3,1)</f>
        <v>50</v>
      </c>
      <c r="E603" s="18">
        <f>SupportData!$F$16*((SupportData!$F$17+(C603-32)*5/9)^2)*(SupportData!$F$18-D603/100)*SupportData!$F$10*2.6417205235815E-07/1000000</f>
        <v>0</v>
      </c>
      <c r="F603" s="18">
        <f>INDEX(Weather!$J$8:$AG$37,MATCH(A603,Weather!$I$8:$I$37,0),MATCH(B603,Weather!$J$7:$AG$7,0))*SupportData!$F$9/231000000</f>
        <v>0</v>
      </c>
      <c r="G603" s="1">
        <f>INDEX(LMP!$E$2:$AB$31,MATCH(sheet1!A603,LMP!$A$2:$A$31,0),MATCH(B603,LMP!$E$1:$AB$1,0))</f>
        <v>24.65</v>
      </c>
    </row>
    <row r="604" spans="1:7">
      <c r="A604" s="17">
        <f t="shared" si="17"/>
        <v>40719</v>
      </c>
      <c r="B604" s="1" t="str">
        <f t="shared" si="18"/>
        <v>HE11</v>
      </c>
      <c r="C604" s="1">
        <f>VLOOKUP(A604&amp;B604,Weather!$C$8:$G$247,2,1)</f>
        <v>73</v>
      </c>
      <c r="D604" s="1">
        <f>VLOOKUP(A604&amp;B604,Weather!$C$8:$G$247,3,1)</f>
        <v>50</v>
      </c>
      <c r="E604" s="18">
        <f>SupportData!$F$16*((SupportData!$F$17+(C604-32)*5/9)^2)*(SupportData!$F$18-D604/100)*SupportData!$F$10*2.6417205235815E-07/1000000</f>
        <v>0</v>
      </c>
      <c r="F604" s="18">
        <f>INDEX(Weather!$J$8:$AG$37,MATCH(A604,Weather!$I$8:$I$37,0),MATCH(B604,Weather!$J$7:$AG$7,0))*SupportData!$F$9/231000000</f>
        <v>0</v>
      </c>
      <c r="G604" s="1">
        <f>INDEX(LMP!$E$2:$AB$31,MATCH(sheet1!A604,LMP!$A$2:$A$31,0),MATCH(B604,LMP!$E$1:$AB$1,0))</f>
        <v>26.21</v>
      </c>
    </row>
    <row r="605" spans="1:7">
      <c r="A605" s="17">
        <f t="shared" si="17"/>
        <v>40719</v>
      </c>
      <c r="B605" s="1" t="str">
        <f t="shared" si="18"/>
        <v>HE12</v>
      </c>
      <c r="C605" s="1">
        <f>VLOOKUP(A605&amp;B605,Weather!$C$8:$G$247,2,1)</f>
        <v>73</v>
      </c>
      <c r="D605" s="1">
        <f>VLOOKUP(A605&amp;B605,Weather!$C$8:$G$247,3,1)</f>
        <v>50</v>
      </c>
      <c r="E605" s="18">
        <f>SupportData!$F$16*((SupportData!$F$17+(C605-32)*5/9)^2)*(SupportData!$F$18-D605/100)*SupportData!$F$10*2.6417205235815E-07/1000000</f>
        <v>0</v>
      </c>
      <c r="F605" s="18">
        <f>INDEX(Weather!$J$8:$AG$37,MATCH(A605,Weather!$I$8:$I$37,0),MATCH(B605,Weather!$J$7:$AG$7,0))*SupportData!$F$9/231000000</f>
        <v>0</v>
      </c>
      <c r="G605" s="1">
        <f>INDEX(LMP!$E$2:$AB$31,MATCH(sheet1!A605,LMP!$A$2:$A$31,0),MATCH(B605,LMP!$E$1:$AB$1,0))</f>
        <v>26.19</v>
      </c>
    </row>
    <row r="606" spans="1:7">
      <c r="A606" s="17">
        <f t="shared" si="17"/>
        <v>40719</v>
      </c>
      <c r="B606" s="1" t="str">
        <f t="shared" si="18"/>
        <v>HE13</v>
      </c>
      <c r="C606" s="1">
        <f>VLOOKUP(A606&amp;B606,Weather!$C$8:$G$247,2,1)</f>
        <v>74</v>
      </c>
      <c r="D606" s="1">
        <f>VLOOKUP(A606&amp;B606,Weather!$C$8:$G$247,3,1)</f>
        <v>43</v>
      </c>
      <c r="E606" s="18">
        <f>SupportData!$F$16*((SupportData!$F$17+(C606-32)*5/9)^2)*(SupportData!$F$18-D606/100)*SupportData!$F$10*2.6417205235815E-07/1000000</f>
        <v>0</v>
      </c>
      <c r="F606" s="18">
        <f>INDEX(Weather!$J$8:$AG$37,MATCH(A606,Weather!$I$8:$I$37,0),MATCH(B606,Weather!$J$7:$AG$7,0))*SupportData!$F$9/231000000</f>
        <v>0</v>
      </c>
      <c r="G606" s="1">
        <f>INDEX(LMP!$E$2:$AB$31,MATCH(sheet1!A606,LMP!$A$2:$A$31,0),MATCH(B606,LMP!$E$1:$AB$1,0))</f>
        <v>28.83</v>
      </c>
    </row>
    <row r="607" spans="1:7">
      <c r="A607" s="17">
        <f t="shared" si="17"/>
        <v>40719</v>
      </c>
      <c r="B607" s="1" t="str">
        <f t="shared" si="18"/>
        <v>HE14</v>
      </c>
      <c r="C607" s="1">
        <f>VLOOKUP(A607&amp;B607,Weather!$C$8:$G$247,2,1)</f>
        <v>74</v>
      </c>
      <c r="D607" s="1">
        <f>VLOOKUP(A607&amp;B607,Weather!$C$8:$G$247,3,1)</f>
        <v>43</v>
      </c>
      <c r="E607" s="18">
        <f>SupportData!$F$16*((SupportData!$F$17+(C607-32)*5/9)^2)*(SupportData!$F$18-D607/100)*SupportData!$F$10*2.6417205235815E-07/1000000</f>
        <v>0</v>
      </c>
      <c r="F607" s="18">
        <f>INDEX(Weather!$J$8:$AG$37,MATCH(A607,Weather!$I$8:$I$37,0),MATCH(B607,Weather!$J$7:$AG$7,0))*SupportData!$F$9/231000000</f>
        <v>0</v>
      </c>
      <c r="G607" s="1">
        <f>INDEX(LMP!$E$2:$AB$31,MATCH(sheet1!A607,LMP!$A$2:$A$31,0),MATCH(B607,LMP!$E$1:$AB$1,0))</f>
        <v>30.56</v>
      </c>
    </row>
    <row r="608" spans="1:7">
      <c r="A608" s="17">
        <f t="shared" si="17"/>
        <v>40719</v>
      </c>
      <c r="B608" s="1" t="str">
        <f t="shared" si="18"/>
        <v>HE15</v>
      </c>
      <c r="C608" s="1">
        <f>VLOOKUP(A608&amp;B608,Weather!$C$8:$G$247,2,1)</f>
        <v>74</v>
      </c>
      <c r="D608" s="1">
        <f>VLOOKUP(A608&amp;B608,Weather!$C$8:$G$247,3,1)</f>
        <v>43</v>
      </c>
      <c r="E608" s="18">
        <f>SupportData!$F$16*((SupportData!$F$17+(C608-32)*5/9)^2)*(SupportData!$F$18-D608/100)*SupportData!$F$10*2.6417205235815E-07/1000000</f>
        <v>0</v>
      </c>
      <c r="F608" s="18">
        <f>INDEX(Weather!$J$8:$AG$37,MATCH(A608,Weather!$I$8:$I$37,0),MATCH(B608,Weather!$J$7:$AG$7,0))*SupportData!$F$9/231000000</f>
        <v>0</v>
      </c>
      <c r="G608" s="1">
        <f>INDEX(LMP!$E$2:$AB$31,MATCH(sheet1!A608,LMP!$A$2:$A$31,0),MATCH(B608,LMP!$E$1:$AB$1,0))</f>
        <v>29.77</v>
      </c>
    </row>
    <row r="609" spans="1:7">
      <c r="A609" s="17">
        <f t="shared" si="17"/>
        <v>40719</v>
      </c>
      <c r="B609" s="1" t="str">
        <f t="shared" si="18"/>
        <v>HE16</v>
      </c>
      <c r="C609" s="1">
        <f>VLOOKUP(A609&amp;B609,Weather!$C$8:$G$247,2,1)</f>
        <v>71</v>
      </c>
      <c r="D609" s="1">
        <f>VLOOKUP(A609&amp;B609,Weather!$C$8:$G$247,3,1)</f>
        <v>49</v>
      </c>
      <c r="E609" s="18">
        <f>SupportData!$F$16*((SupportData!$F$17+(C609-32)*5/9)^2)*(SupportData!$F$18-D609/100)*SupportData!$F$10*2.6417205235815E-07/1000000</f>
        <v>0</v>
      </c>
      <c r="F609" s="18">
        <f>INDEX(Weather!$J$8:$AG$37,MATCH(A609,Weather!$I$8:$I$37,0),MATCH(B609,Weather!$J$7:$AG$7,0))*SupportData!$F$9/231000000</f>
        <v>0</v>
      </c>
      <c r="G609" s="1">
        <f>INDEX(LMP!$E$2:$AB$31,MATCH(sheet1!A609,LMP!$A$2:$A$31,0),MATCH(B609,LMP!$E$1:$AB$1,0))</f>
        <v>26.54</v>
      </c>
    </row>
    <row r="610" spans="1:7">
      <c r="A610" s="17">
        <f t="shared" si="17"/>
        <v>40719</v>
      </c>
      <c r="B610" s="1" t="str">
        <f t="shared" si="18"/>
        <v>HE17</v>
      </c>
      <c r="C610" s="1">
        <f>VLOOKUP(A610&amp;B610,Weather!$C$8:$G$247,2,1)</f>
        <v>71</v>
      </c>
      <c r="D610" s="1">
        <f>VLOOKUP(A610&amp;B610,Weather!$C$8:$G$247,3,1)</f>
        <v>49</v>
      </c>
      <c r="E610" s="18">
        <f>SupportData!$F$16*((SupportData!$F$17+(C610-32)*5/9)^2)*(SupportData!$F$18-D610/100)*SupportData!$F$10*2.6417205235815E-07/1000000</f>
        <v>0</v>
      </c>
      <c r="F610" s="18">
        <f>INDEX(Weather!$J$8:$AG$37,MATCH(A610,Weather!$I$8:$I$37,0),MATCH(B610,Weather!$J$7:$AG$7,0))*SupportData!$F$9/231000000</f>
        <v>0</v>
      </c>
      <c r="G610" s="1">
        <f>INDEX(LMP!$E$2:$AB$31,MATCH(sheet1!A610,LMP!$A$2:$A$31,0),MATCH(B610,LMP!$E$1:$AB$1,0))</f>
        <v>40.880000000000003</v>
      </c>
    </row>
    <row r="611" spans="1:7">
      <c r="A611" s="17">
        <f t="shared" si="17"/>
        <v>40719</v>
      </c>
      <c r="B611" s="1" t="str">
        <f t="shared" si="18"/>
        <v>HE18</v>
      </c>
      <c r="C611" s="1">
        <f>VLOOKUP(A611&amp;B611,Weather!$C$8:$G$247,2,1)</f>
        <v>71</v>
      </c>
      <c r="D611" s="1">
        <f>VLOOKUP(A611&amp;B611,Weather!$C$8:$G$247,3,1)</f>
        <v>49</v>
      </c>
      <c r="E611" s="18">
        <f>SupportData!$F$16*((SupportData!$F$17+(C611-32)*5/9)^2)*(SupportData!$F$18-D611/100)*SupportData!$F$10*2.6417205235815E-07/1000000</f>
        <v>0</v>
      </c>
      <c r="F611" s="18">
        <f>INDEX(Weather!$J$8:$AG$37,MATCH(A611,Weather!$I$8:$I$37,0),MATCH(B611,Weather!$J$7:$AG$7,0))*SupportData!$F$9/231000000</f>
        <v>0</v>
      </c>
      <c r="G611" s="1">
        <f>INDEX(LMP!$E$2:$AB$31,MATCH(sheet1!A611,LMP!$A$2:$A$31,0),MATCH(B611,LMP!$E$1:$AB$1,0))</f>
        <v>31.18</v>
      </c>
    </row>
    <row r="612" spans="1:7">
      <c r="A612" s="17">
        <f t="shared" si="17"/>
        <v>40719</v>
      </c>
      <c r="B612" s="1" t="str">
        <f t="shared" si="18"/>
        <v>HE19</v>
      </c>
      <c r="C612" s="1">
        <f>VLOOKUP(A612&amp;B612,Weather!$C$8:$G$247,2,1)</f>
        <v>66</v>
      </c>
      <c r="D612" s="1">
        <f>VLOOKUP(A612&amp;B612,Weather!$C$8:$G$247,3,1)</f>
        <v>70</v>
      </c>
      <c r="E612" s="18">
        <f>SupportData!$F$16*((SupportData!$F$17+(C612-32)*5/9)^2)*(SupportData!$F$18-D612/100)*SupportData!$F$10*2.6417205235815E-07/1000000</f>
        <v>0</v>
      </c>
      <c r="F612" s="18">
        <f>INDEX(Weather!$J$8:$AG$37,MATCH(A612,Weather!$I$8:$I$37,0),MATCH(B612,Weather!$J$7:$AG$7,0))*SupportData!$F$9/231000000</f>
        <v>0</v>
      </c>
      <c r="G612" s="1">
        <f>INDEX(LMP!$E$2:$AB$31,MATCH(sheet1!A612,LMP!$A$2:$A$31,0),MATCH(B612,LMP!$E$1:$AB$1,0))</f>
        <v>26.36</v>
      </c>
    </row>
    <row r="613" spans="1:7">
      <c r="A613" s="17">
        <f t="shared" si="17"/>
        <v>40719</v>
      </c>
      <c r="B613" s="1" t="str">
        <f t="shared" si="18"/>
        <v>HE20</v>
      </c>
      <c r="C613" s="1">
        <f>VLOOKUP(A613&amp;B613,Weather!$C$8:$G$247,2,1)</f>
        <v>66</v>
      </c>
      <c r="D613" s="1">
        <f>VLOOKUP(A613&amp;B613,Weather!$C$8:$G$247,3,1)</f>
        <v>70</v>
      </c>
      <c r="E613" s="18">
        <f>SupportData!$F$16*((SupportData!$F$17+(C613-32)*5/9)^2)*(SupportData!$F$18-D613/100)*SupportData!$F$10*2.6417205235815E-07/1000000</f>
        <v>0</v>
      </c>
      <c r="F613" s="18">
        <f>INDEX(Weather!$J$8:$AG$37,MATCH(A613,Weather!$I$8:$I$37,0),MATCH(B613,Weather!$J$7:$AG$7,0))*SupportData!$F$9/231000000</f>
        <v>0</v>
      </c>
      <c r="G613" s="1">
        <f>INDEX(LMP!$E$2:$AB$31,MATCH(sheet1!A613,LMP!$A$2:$A$31,0),MATCH(B613,LMP!$E$1:$AB$1,0))</f>
        <v>24.42</v>
      </c>
    </row>
    <row r="614" spans="1:7">
      <c r="A614" s="17">
        <f t="shared" si="17"/>
        <v>40719</v>
      </c>
      <c r="B614" s="1" t="str">
        <f t="shared" si="18"/>
        <v>HE21</v>
      </c>
      <c r="C614" s="1">
        <f>VLOOKUP(A614&amp;B614,Weather!$C$8:$G$247,2,1)</f>
        <v>66</v>
      </c>
      <c r="D614" s="1">
        <f>VLOOKUP(A614&amp;B614,Weather!$C$8:$G$247,3,1)</f>
        <v>70</v>
      </c>
      <c r="E614" s="18">
        <f>SupportData!$F$16*((SupportData!$F$17+(C614-32)*5/9)^2)*(SupportData!$F$18-D614/100)*SupportData!$F$10*2.6417205235815E-07/1000000</f>
        <v>0</v>
      </c>
      <c r="F614" s="18">
        <f>INDEX(Weather!$J$8:$AG$37,MATCH(A614,Weather!$I$8:$I$37,0),MATCH(B614,Weather!$J$7:$AG$7,0))*SupportData!$F$9/231000000</f>
        <v>0</v>
      </c>
      <c r="G614" s="1">
        <f>INDEX(LMP!$E$2:$AB$31,MATCH(sheet1!A614,LMP!$A$2:$A$31,0),MATCH(B614,LMP!$E$1:$AB$1,0))</f>
        <v>25.87</v>
      </c>
    </row>
    <row r="615" spans="1:7">
      <c r="A615" s="17">
        <f t="shared" si="17"/>
        <v>40719</v>
      </c>
      <c r="B615" s="1" t="str">
        <f t="shared" si="18"/>
        <v>HE22</v>
      </c>
      <c r="C615" s="1">
        <f>VLOOKUP(A615&amp;B615,Weather!$C$8:$G$247,2,1)</f>
        <v>62</v>
      </c>
      <c r="D615" s="1">
        <f>VLOOKUP(A615&amp;B615,Weather!$C$8:$G$247,3,1)</f>
        <v>81</v>
      </c>
      <c r="E615" s="18">
        <f>SupportData!$F$16*((SupportData!$F$17+(C615-32)*5/9)^2)*(SupportData!$F$18-D615/100)*SupportData!$F$10*2.6417205235815E-07/1000000</f>
        <v>0</v>
      </c>
      <c r="F615" s="18">
        <f>INDEX(Weather!$J$8:$AG$37,MATCH(A615,Weather!$I$8:$I$37,0),MATCH(B615,Weather!$J$7:$AG$7,0))*SupportData!$F$9/231000000</f>
        <v>0</v>
      </c>
      <c r="G615" s="1">
        <f>INDEX(LMP!$E$2:$AB$31,MATCH(sheet1!A615,LMP!$A$2:$A$31,0),MATCH(B615,LMP!$E$1:$AB$1,0))</f>
        <v>24.41</v>
      </c>
    </row>
    <row r="616" spans="1:7">
      <c r="A616" s="17">
        <f t="shared" si="17"/>
        <v>40719</v>
      </c>
      <c r="B616" s="1" t="str">
        <f t="shared" si="18"/>
        <v>HE23</v>
      </c>
      <c r="C616" s="1">
        <f>VLOOKUP(A616&amp;B616,Weather!$C$8:$G$247,2,1)</f>
        <v>62</v>
      </c>
      <c r="D616" s="1">
        <f>VLOOKUP(A616&amp;B616,Weather!$C$8:$G$247,3,1)</f>
        <v>81</v>
      </c>
      <c r="E616" s="18">
        <f>SupportData!$F$16*((SupportData!$F$17+(C616-32)*5/9)^2)*(SupportData!$F$18-D616/100)*SupportData!$F$10*2.6417205235815E-07/1000000</f>
        <v>0</v>
      </c>
      <c r="F616" s="18">
        <f>INDEX(Weather!$J$8:$AG$37,MATCH(A616,Weather!$I$8:$I$37,0),MATCH(B616,Weather!$J$7:$AG$7,0))*SupportData!$F$9/231000000</f>
        <v>0</v>
      </c>
      <c r="G616" s="1">
        <f>INDEX(LMP!$E$2:$AB$31,MATCH(sheet1!A616,LMP!$A$2:$A$31,0),MATCH(B616,LMP!$E$1:$AB$1,0))</f>
        <v>23.01</v>
      </c>
    </row>
    <row r="617" spans="1:7">
      <c r="A617" s="17">
        <f t="shared" si="17"/>
        <v>40719</v>
      </c>
      <c r="B617" s="1" t="str">
        <f t="shared" si="18"/>
        <v>HE24</v>
      </c>
      <c r="C617" s="1">
        <f>VLOOKUP(A617&amp;B617,Weather!$C$8:$G$247,2,1)</f>
        <v>62</v>
      </c>
      <c r="D617" s="1">
        <f>VLOOKUP(A617&amp;B617,Weather!$C$8:$G$247,3,1)</f>
        <v>81</v>
      </c>
      <c r="E617" s="18">
        <f>SupportData!$F$16*((SupportData!$F$17+(C617-32)*5/9)^2)*(SupportData!$F$18-D617/100)*SupportData!$F$10*2.6417205235815E-07/1000000</f>
        <v>0</v>
      </c>
      <c r="F617" s="18">
        <f>INDEX(Weather!$J$8:$AG$37,MATCH(A617,Weather!$I$8:$I$37,0),MATCH(B617,Weather!$J$7:$AG$7,0))*SupportData!$F$9/231000000</f>
        <v>0</v>
      </c>
      <c r="G617" s="1">
        <f>INDEX(LMP!$E$2:$AB$31,MATCH(sheet1!A617,LMP!$A$2:$A$31,0),MATCH(B617,LMP!$E$1:$AB$1,0))</f>
        <v>22.38</v>
      </c>
    </row>
    <row r="618" spans="1:7">
      <c r="A618" s="17">
        <f t="shared" ref="A618:A681" si="19">DATE(YEAR(A594),MONTH(A594),DAY(A594)+1)</f>
        <v>40720</v>
      </c>
      <c r="B618" s="1" t="str">
        <f t="shared" ref="B618:B681" si="20">B594</f>
        <v>HE01</v>
      </c>
      <c r="C618" s="1">
        <f>VLOOKUP(A618&amp;B618,Weather!$C$8:$G$247,2,1)</f>
        <v>58</v>
      </c>
      <c r="D618" s="1">
        <f>VLOOKUP(A618&amp;B618,Weather!$C$8:$G$247,3,1)</f>
        <v>87</v>
      </c>
      <c r="E618" s="18">
        <f>SupportData!$F$16*((SupportData!$F$17+(C618-32)*5/9)^2)*(SupportData!$F$18-D618/100)*SupportData!$F$10*2.6417205235815E-07/1000000</f>
        <v>0</v>
      </c>
      <c r="F618" s="18">
        <f>INDEX(Weather!$J$8:$AG$37,MATCH(A618,Weather!$I$8:$I$37,0),MATCH(B618,Weather!$J$7:$AG$7,0))*SupportData!$F$9/231000000</f>
        <v>0</v>
      </c>
      <c r="G618" s="1">
        <f>INDEX(LMP!$E$2:$AB$31,MATCH(sheet1!A618,LMP!$A$2:$A$31,0),MATCH(B618,LMP!$E$1:$AB$1,0))</f>
        <v>18.3</v>
      </c>
    </row>
    <row r="619" spans="1:7">
      <c r="A619" s="17">
        <f t="shared" si="19"/>
        <v>40720</v>
      </c>
      <c r="B619" s="1" t="str">
        <f t="shared" si="20"/>
        <v>HE02</v>
      </c>
      <c r="C619" s="1">
        <f>VLOOKUP(A619&amp;B619,Weather!$C$8:$G$247,2,1)</f>
        <v>58</v>
      </c>
      <c r="D619" s="1">
        <f>VLOOKUP(A619&amp;B619,Weather!$C$8:$G$247,3,1)</f>
        <v>87</v>
      </c>
      <c r="E619" s="18">
        <f>SupportData!$F$16*((SupportData!$F$17+(C619-32)*5/9)^2)*(SupportData!$F$18-D619/100)*SupportData!$F$10*2.6417205235815E-07/1000000</f>
        <v>0</v>
      </c>
      <c r="F619" s="18">
        <f>INDEX(Weather!$J$8:$AG$37,MATCH(A619,Weather!$I$8:$I$37,0),MATCH(B619,Weather!$J$7:$AG$7,0))*SupportData!$F$9/231000000</f>
        <v>0</v>
      </c>
      <c r="G619" s="1">
        <f>INDEX(LMP!$E$2:$AB$31,MATCH(sheet1!A619,LMP!$A$2:$A$31,0),MATCH(B619,LMP!$E$1:$AB$1,0))</f>
        <v>16.37</v>
      </c>
    </row>
    <row r="620" spans="1:7">
      <c r="A620" s="17">
        <f t="shared" si="19"/>
        <v>40720</v>
      </c>
      <c r="B620" s="1" t="str">
        <f t="shared" si="20"/>
        <v>HE03</v>
      </c>
      <c r="C620" s="1">
        <f>VLOOKUP(A620&amp;B620,Weather!$C$8:$G$247,2,1)</f>
        <v>58</v>
      </c>
      <c r="D620" s="1">
        <f>VLOOKUP(A620&amp;B620,Weather!$C$8:$G$247,3,1)</f>
        <v>87</v>
      </c>
      <c r="E620" s="18">
        <f>SupportData!$F$16*((SupportData!$F$17+(C620-32)*5/9)^2)*(SupportData!$F$18-D620/100)*SupportData!$F$10*2.6417205235815E-07/1000000</f>
        <v>0</v>
      </c>
      <c r="F620" s="18">
        <f>INDEX(Weather!$J$8:$AG$37,MATCH(A620,Weather!$I$8:$I$37,0),MATCH(B620,Weather!$J$7:$AG$7,0))*SupportData!$F$9/231000000</f>
        <v>0</v>
      </c>
      <c r="G620" s="1">
        <f>INDEX(LMP!$E$2:$AB$31,MATCH(sheet1!A620,LMP!$A$2:$A$31,0),MATCH(B620,LMP!$E$1:$AB$1,0))</f>
        <v>16.059999999999999</v>
      </c>
    </row>
    <row r="621" spans="1:7">
      <c r="A621" s="17">
        <f t="shared" si="19"/>
        <v>40720</v>
      </c>
      <c r="B621" s="1" t="str">
        <f t="shared" si="20"/>
        <v>HE04</v>
      </c>
      <c r="C621" s="1">
        <f>VLOOKUP(A621&amp;B621,Weather!$C$8:$G$247,2,1)</f>
        <v>55</v>
      </c>
      <c r="D621" s="1">
        <f>VLOOKUP(A621&amp;B621,Weather!$C$8:$G$247,3,1)</f>
        <v>90</v>
      </c>
      <c r="E621" s="18">
        <f>SupportData!$F$16*((SupportData!$F$17+(C621-32)*5/9)^2)*(SupportData!$F$18-D621/100)*SupportData!$F$10*2.6417205235815E-07/1000000</f>
        <v>0</v>
      </c>
      <c r="F621" s="18">
        <f>INDEX(Weather!$J$8:$AG$37,MATCH(A621,Weather!$I$8:$I$37,0),MATCH(B621,Weather!$J$7:$AG$7,0))*SupportData!$F$9/231000000</f>
        <v>0</v>
      </c>
      <c r="G621" s="1">
        <f>INDEX(LMP!$E$2:$AB$31,MATCH(sheet1!A621,LMP!$A$2:$A$31,0),MATCH(B621,LMP!$E$1:$AB$1,0))</f>
        <v>16.600000000000001</v>
      </c>
    </row>
    <row r="622" spans="1:7">
      <c r="A622" s="17">
        <f t="shared" si="19"/>
        <v>40720</v>
      </c>
      <c r="B622" s="1" t="str">
        <f t="shared" si="20"/>
        <v>HE05</v>
      </c>
      <c r="C622" s="1">
        <f>VLOOKUP(A622&amp;B622,Weather!$C$8:$G$247,2,1)</f>
        <v>55</v>
      </c>
      <c r="D622" s="1">
        <f>VLOOKUP(A622&amp;B622,Weather!$C$8:$G$247,3,1)</f>
        <v>90</v>
      </c>
      <c r="E622" s="18">
        <f>SupportData!$F$16*((SupportData!$F$17+(C622-32)*5/9)^2)*(SupportData!$F$18-D622/100)*SupportData!$F$10*2.6417205235815E-07/1000000</f>
        <v>0</v>
      </c>
      <c r="F622" s="18">
        <f>INDEX(Weather!$J$8:$AG$37,MATCH(A622,Weather!$I$8:$I$37,0),MATCH(B622,Weather!$J$7:$AG$7,0))*SupportData!$F$9/231000000</f>
        <v>0</v>
      </c>
      <c r="G622" s="1">
        <f>INDEX(LMP!$E$2:$AB$31,MATCH(sheet1!A622,LMP!$A$2:$A$31,0),MATCH(B622,LMP!$E$1:$AB$1,0))</f>
        <v>37.619999999999997</v>
      </c>
    </row>
    <row r="623" spans="1:7">
      <c r="A623" s="17">
        <f t="shared" si="19"/>
        <v>40720</v>
      </c>
      <c r="B623" s="1" t="str">
        <f t="shared" si="20"/>
        <v>HE06</v>
      </c>
      <c r="C623" s="1">
        <f>VLOOKUP(A623&amp;B623,Weather!$C$8:$G$247,2,1)</f>
        <v>55</v>
      </c>
      <c r="D623" s="1">
        <f>VLOOKUP(A623&amp;B623,Weather!$C$8:$G$247,3,1)</f>
        <v>90</v>
      </c>
      <c r="E623" s="18">
        <f>SupportData!$F$16*((SupportData!$F$17+(C623-32)*5/9)^2)*(SupportData!$F$18-D623/100)*SupportData!$F$10*2.6417205235815E-07/1000000</f>
        <v>0</v>
      </c>
      <c r="F623" s="18">
        <f>INDEX(Weather!$J$8:$AG$37,MATCH(A623,Weather!$I$8:$I$37,0),MATCH(B623,Weather!$J$7:$AG$7,0))*SupportData!$F$9/231000000</f>
        <v>0</v>
      </c>
      <c r="G623" s="1">
        <f>INDEX(LMP!$E$2:$AB$31,MATCH(sheet1!A623,LMP!$A$2:$A$31,0),MATCH(B623,LMP!$E$1:$AB$1,0))</f>
        <v>19.739999999999998</v>
      </c>
    </row>
    <row r="624" spans="1:7">
      <c r="A624" s="17">
        <f t="shared" si="19"/>
        <v>40720</v>
      </c>
      <c r="B624" s="1" t="str">
        <f t="shared" si="20"/>
        <v>HE07</v>
      </c>
      <c r="C624" s="1">
        <f>VLOOKUP(A624&amp;B624,Weather!$C$8:$G$247,2,1)</f>
        <v>61</v>
      </c>
      <c r="D624" s="1">
        <f>VLOOKUP(A624&amp;B624,Weather!$C$8:$G$247,3,1)</f>
        <v>81</v>
      </c>
      <c r="E624" s="18">
        <f>SupportData!$F$16*((SupportData!$F$17+(C624-32)*5/9)^2)*(SupportData!$F$18-D624/100)*SupportData!$F$10*2.6417205235815E-07/1000000</f>
        <v>0</v>
      </c>
      <c r="F624" s="18">
        <f>INDEX(Weather!$J$8:$AG$37,MATCH(A624,Weather!$I$8:$I$37,0),MATCH(B624,Weather!$J$7:$AG$7,0))*SupportData!$F$9/231000000</f>
        <v>0</v>
      </c>
      <c r="G624" s="1">
        <f>INDEX(LMP!$E$2:$AB$31,MATCH(sheet1!A624,LMP!$A$2:$A$31,0),MATCH(B624,LMP!$E$1:$AB$1,0))</f>
        <v>28.38</v>
      </c>
    </row>
    <row r="625" spans="1:7">
      <c r="A625" s="17">
        <f t="shared" si="19"/>
        <v>40720</v>
      </c>
      <c r="B625" s="1" t="str">
        <f t="shared" si="20"/>
        <v>HE08</v>
      </c>
      <c r="C625" s="1">
        <f>VLOOKUP(A625&amp;B625,Weather!$C$8:$G$247,2,1)</f>
        <v>61</v>
      </c>
      <c r="D625" s="1">
        <f>VLOOKUP(A625&amp;B625,Weather!$C$8:$G$247,3,1)</f>
        <v>81</v>
      </c>
      <c r="E625" s="18">
        <f>SupportData!$F$16*((SupportData!$F$17+(C625-32)*5/9)^2)*(SupportData!$F$18-D625/100)*SupportData!$F$10*2.6417205235815E-07/1000000</f>
        <v>0</v>
      </c>
      <c r="F625" s="18">
        <f>INDEX(Weather!$J$8:$AG$37,MATCH(A625,Weather!$I$8:$I$37,0),MATCH(B625,Weather!$J$7:$AG$7,0))*SupportData!$F$9/231000000</f>
        <v>0</v>
      </c>
      <c r="G625" s="1">
        <f>INDEX(LMP!$E$2:$AB$31,MATCH(sheet1!A625,LMP!$A$2:$A$31,0),MATCH(B625,LMP!$E$1:$AB$1,0))</f>
        <v>18.72</v>
      </c>
    </row>
    <row r="626" spans="1:7">
      <c r="A626" s="17">
        <f t="shared" si="19"/>
        <v>40720</v>
      </c>
      <c r="B626" s="1" t="str">
        <f t="shared" si="20"/>
        <v>HE09</v>
      </c>
      <c r="C626" s="1">
        <f>VLOOKUP(A626&amp;B626,Weather!$C$8:$G$247,2,1)</f>
        <v>61</v>
      </c>
      <c r="D626" s="1">
        <f>VLOOKUP(A626&amp;B626,Weather!$C$8:$G$247,3,1)</f>
        <v>81</v>
      </c>
      <c r="E626" s="18">
        <f>SupportData!$F$16*((SupportData!$F$17+(C626-32)*5/9)^2)*(SupportData!$F$18-D626/100)*SupportData!$F$10*2.6417205235815E-07/1000000</f>
        <v>0</v>
      </c>
      <c r="F626" s="18">
        <f>INDEX(Weather!$J$8:$AG$37,MATCH(A626,Weather!$I$8:$I$37,0),MATCH(B626,Weather!$J$7:$AG$7,0))*SupportData!$F$9/231000000</f>
        <v>0</v>
      </c>
      <c r="G626" s="1">
        <f>INDEX(LMP!$E$2:$AB$31,MATCH(sheet1!A626,LMP!$A$2:$A$31,0),MATCH(B626,LMP!$E$1:$AB$1,0))</f>
        <v>21.55</v>
      </c>
    </row>
    <row r="627" spans="1:7">
      <c r="A627" s="17">
        <f t="shared" si="19"/>
        <v>40720</v>
      </c>
      <c r="B627" s="1" t="str">
        <f t="shared" si="20"/>
        <v>HE10</v>
      </c>
      <c r="C627" s="1">
        <f>VLOOKUP(A627&amp;B627,Weather!$C$8:$G$247,2,1)</f>
        <v>76</v>
      </c>
      <c r="D627" s="1">
        <f>VLOOKUP(A627&amp;B627,Weather!$C$8:$G$247,3,1)</f>
        <v>48</v>
      </c>
      <c r="E627" s="18">
        <f>SupportData!$F$16*((SupportData!$F$17+(C627-32)*5/9)^2)*(SupportData!$F$18-D627/100)*SupportData!$F$10*2.6417205235815E-07/1000000</f>
        <v>0</v>
      </c>
      <c r="F627" s="18">
        <f>INDEX(Weather!$J$8:$AG$37,MATCH(A627,Weather!$I$8:$I$37,0),MATCH(B627,Weather!$J$7:$AG$7,0))*SupportData!$F$9/231000000</f>
        <v>0</v>
      </c>
      <c r="G627" s="1">
        <f>INDEX(LMP!$E$2:$AB$31,MATCH(sheet1!A627,LMP!$A$2:$A$31,0),MATCH(B627,LMP!$E$1:$AB$1,0))</f>
        <v>23.97</v>
      </c>
    </row>
    <row r="628" spans="1:7">
      <c r="A628" s="17">
        <f t="shared" si="19"/>
        <v>40720</v>
      </c>
      <c r="B628" s="1" t="str">
        <f t="shared" si="20"/>
        <v>HE11</v>
      </c>
      <c r="C628" s="1">
        <f>VLOOKUP(A628&amp;B628,Weather!$C$8:$G$247,2,1)</f>
        <v>76</v>
      </c>
      <c r="D628" s="1">
        <f>VLOOKUP(A628&amp;B628,Weather!$C$8:$G$247,3,1)</f>
        <v>48</v>
      </c>
      <c r="E628" s="18">
        <f>SupportData!$F$16*((SupportData!$F$17+(C628-32)*5/9)^2)*(SupportData!$F$18-D628/100)*SupportData!$F$10*2.6417205235815E-07/1000000</f>
        <v>0</v>
      </c>
      <c r="F628" s="18">
        <f>INDEX(Weather!$J$8:$AG$37,MATCH(A628,Weather!$I$8:$I$37,0),MATCH(B628,Weather!$J$7:$AG$7,0))*SupportData!$F$9/231000000</f>
        <v>0</v>
      </c>
      <c r="G628" s="1">
        <f>INDEX(LMP!$E$2:$AB$31,MATCH(sheet1!A628,LMP!$A$2:$A$31,0),MATCH(B628,LMP!$E$1:$AB$1,0))</f>
        <v>36.020000000000003</v>
      </c>
    </row>
    <row r="629" spans="1:7">
      <c r="A629" s="17">
        <f t="shared" si="19"/>
        <v>40720</v>
      </c>
      <c r="B629" s="1" t="str">
        <f t="shared" si="20"/>
        <v>HE12</v>
      </c>
      <c r="C629" s="1">
        <f>VLOOKUP(A629&amp;B629,Weather!$C$8:$G$247,2,1)</f>
        <v>76</v>
      </c>
      <c r="D629" s="1">
        <f>VLOOKUP(A629&amp;B629,Weather!$C$8:$G$247,3,1)</f>
        <v>48</v>
      </c>
      <c r="E629" s="18">
        <f>SupportData!$F$16*((SupportData!$F$17+(C629-32)*5/9)^2)*(SupportData!$F$18-D629/100)*SupportData!$F$10*2.6417205235815E-07/1000000</f>
        <v>0</v>
      </c>
      <c r="F629" s="18">
        <f>INDEX(Weather!$J$8:$AG$37,MATCH(A629,Weather!$I$8:$I$37,0),MATCH(B629,Weather!$J$7:$AG$7,0))*SupportData!$F$9/231000000</f>
        <v>0</v>
      </c>
      <c r="G629" s="1">
        <f>INDEX(LMP!$E$2:$AB$31,MATCH(sheet1!A629,LMP!$A$2:$A$31,0),MATCH(B629,LMP!$E$1:$AB$1,0))</f>
        <v>25.22</v>
      </c>
    </row>
    <row r="630" spans="1:7">
      <c r="A630" s="17">
        <f t="shared" si="19"/>
        <v>40720</v>
      </c>
      <c r="B630" s="1" t="str">
        <f t="shared" si="20"/>
        <v>HE13</v>
      </c>
      <c r="C630" s="1">
        <f>VLOOKUP(A630&amp;B630,Weather!$C$8:$G$247,2,1)</f>
        <v>82</v>
      </c>
      <c r="D630" s="1">
        <f>VLOOKUP(A630&amp;B630,Weather!$C$8:$G$247,3,1)</f>
        <v>40</v>
      </c>
      <c r="E630" s="18">
        <f>SupportData!$F$16*((SupportData!$F$17+(C630-32)*5/9)^2)*(SupportData!$F$18-D630/100)*SupportData!$F$10*2.6417205235815E-07/1000000</f>
        <v>0</v>
      </c>
      <c r="F630" s="18">
        <f>INDEX(Weather!$J$8:$AG$37,MATCH(A630,Weather!$I$8:$I$37,0),MATCH(B630,Weather!$J$7:$AG$7,0))*SupportData!$F$9/231000000</f>
        <v>0</v>
      </c>
      <c r="G630" s="1">
        <f>INDEX(LMP!$E$2:$AB$31,MATCH(sheet1!A630,LMP!$A$2:$A$31,0),MATCH(B630,LMP!$E$1:$AB$1,0))</f>
        <v>28.06</v>
      </c>
    </row>
    <row r="631" spans="1:7">
      <c r="A631" s="17">
        <f t="shared" si="19"/>
        <v>40720</v>
      </c>
      <c r="B631" s="1" t="str">
        <f t="shared" si="20"/>
        <v>HE14</v>
      </c>
      <c r="C631" s="1">
        <f>VLOOKUP(A631&amp;B631,Weather!$C$8:$G$247,2,1)</f>
        <v>82</v>
      </c>
      <c r="D631" s="1">
        <f>VLOOKUP(A631&amp;B631,Weather!$C$8:$G$247,3,1)</f>
        <v>40</v>
      </c>
      <c r="E631" s="18">
        <f>SupportData!$F$16*((SupportData!$F$17+(C631-32)*5/9)^2)*(SupportData!$F$18-D631/100)*SupportData!$F$10*2.6417205235815E-07/1000000</f>
        <v>0</v>
      </c>
      <c r="F631" s="18">
        <f>INDEX(Weather!$J$8:$AG$37,MATCH(A631,Weather!$I$8:$I$37,0),MATCH(B631,Weather!$J$7:$AG$7,0))*SupportData!$F$9/231000000</f>
        <v>0</v>
      </c>
      <c r="G631" s="1">
        <f>INDEX(LMP!$E$2:$AB$31,MATCH(sheet1!A631,LMP!$A$2:$A$31,0),MATCH(B631,LMP!$E$1:$AB$1,0))</f>
        <v>27.14</v>
      </c>
    </row>
    <row r="632" spans="1:7">
      <c r="A632" s="17">
        <f t="shared" si="19"/>
        <v>40720</v>
      </c>
      <c r="B632" s="1" t="str">
        <f t="shared" si="20"/>
        <v>HE15</v>
      </c>
      <c r="C632" s="1">
        <f>VLOOKUP(A632&amp;B632,Weather!$C$8:$G$247,2,1)</f>
        <v>82</v>
      </c>
      <c r="D632" s="1">
        <f>VLOOKUP(A632&amp;B632,Weather!$C$8:$G$247,3,1)</f>
        <v>40</v>
      </c>
      <c r="E632" s="18">
        <f>SupportData!$F$16*((SupportData!$F$17+(C632-32)*5/9)^2)*(SupportData!$F$18-D632/100)*SupportData!$F$10*2.6417205235815E-07/1000000</f>
        <v>0</v>
      </c>
      <c r="F632" s="18">
        <f>INDEX(Weather!$J$8:$AG$37,MATCH(A632,Weather!$I$8:$I$37,0),MATCH(B632,Weather!$J$7:$AG$7,0))*SupportData!$F$9/231000000</f>
        <v>0</v>
      </c>
      <c r="G632" s="1">
        <f>INDEX(LMP!$E$2:$AB$31,MATCH(sheet1!A632,LMP!$A$2:$A$31,0),MATCH(B632,LMP!$E$1:$AB$1,0))</f>
        <v>30.73</v>
      </c>
    </row>
    <row r="633" spans="1:7">
      <c r="A633" s="17">
        <f t="shared" si="19"/>
        <v>40720</v>
      </c>
      <c r="B633" s="1" t="str">
        <f t="shared" si="20"/>
        <v>HE16</v>
      </c>
      <c r="C633" s="1">
        <f>VLOOKUP(A633&amp;B633,Weather!$C$8:$G$247,2,1)</f>
        <v>79</v>
      </c>
      <c r="D633" s="1">
        <f>VLOOKUP(A633&amp;B633,Weather!$C$8:$G$247,3,1)</f>
        <v>47</v>
      </c>
      <c r="E633" s="18">
        <f>SupportData!$F$16*((SupportData!$F$17+(C633-32)*5/9)^2)*(SupportData!$F$18-D633/100)*SupportData!$F$10*2.6417205235815E-07/1000000</f>
        <v>0</v>
      </c>
      <c r="F633" s="18">
        <f>INDEX(Weather!$J$8:$AG$37,MATCH(A633,Weather!$I$8:$I$37,0),MATCH(B633,Weather!$J$7:$AG$7,0))*SupportData!$F$9/231000000</f>
        <v>0</v>
      </c>
      <c r="G633" s="1">
        <f>INDEX(LMP!$E$2:$AB$31,MATCH(sheet1!A633,LMP!$A$2:$A$31,0),MATCH(B633,LMP!$E$1:$AB$1,0))</f>
        <v>33.29</v>
      </c>
    </row>
    <row r="634" spans="1:7">
      <c r="A634" s="17">
        <f t="shared" si="19"/>
        <v>40720</v>
      </c>
      <c r="B634" s="1" t="str">
        <f t="shared" si="20"/>
        <v>HE17</v>
      </c>
      <c r="C634" s="1">
        <f>VLOOKUP(A634&amp;B634,Weather!$C$8:$G$247,2,1)</f>
        <v>79</v>
      </c>
      <c r="D634" s="1">
        <f>VLOOKUP(A634&amp;B634,Weather!$C$8:$G$247,3,1)</f>
        <v>47</v>
      </c>
      <c r="E634" s="18">
        <f>SupportData!$F$16*((SupportData!$F$17+(C634-32)*5/9)^2)*(SupportData!$F$18-D634/100)*SupportData!$F$10*2.6417205235815E-07/1000000</f>
        <v>0</v>
      </c>
      <c r="F634" s="18">
        <f>INDEX(Weather!$J$8:$AG$37,MATCH(A634,Weather!$I$8:$I$37,0),MATCH(B634,Weather!$J$7:$AG$7,0))*SupportData!$F$9/231000000</f>
        <v>0</v>
      </c>
      <c r="G634" s="1">
        <f>INDEX(LMP!$E$2:$AB$31,MATCH(sheet1!A634,LMP!$A$2:$A$31,0),MATCH(B634,LMP!$E$1:$AB$1,0))</f>
        <v>43.59</v>
      </c>
    </row>
    <row r="635" spans="1:7">
      <c r="A635" s="17">
        <f t="shared" si="19"/>
        <v>40720</v>
      </c>
      <c r="B635" s="1" t="str">
        <f t="shared" si="20"/>
        <v>HE18</v>
      </c>
      <c r="C635" s="1">
        <f>VLOOKUP(A635&amp;B635,Weather!$C$8:$G$247,2,1)</f>
        <v>79</v>
      </c>
      <c r="D635" s="1">
        <f>VLOOKUP(A635&amp;B635,Weather!$C$8:$G$247,3,1)</f>
        <v>47</v>
      </c>
      <c r="E635" s="18">
        <f>SupportData!$F$16*((SupportData!$F$17+(C635-32)*5/9)^2)*(SupportData!$F$18-D635/100)*SupportData!$F$10*2.6417205235815E-07/1000000</f>
        <v>0</v>
      </c>
      <c r="F635" s="18">
        <f>INDEX(Weather!$J$8:$AG$37,MATCH(A635,Weather!$I$8:$I$37,0),MATCH(B635,Weather!$J$7:$AG$7,0))*SupportData!$F$9/231000000</f>
        <v>0</v>
      </c>
      <c r="G635" s="1">
        <f>INDEX(LMP!$E$2:$AB$31,MATCH(sheet1!A635,LMP!$A$2:$A$31,0),MATCH(B635,LMP!$E$1:$AB$1,0))</f>
        <v>38.81</v>
      </c>
    </row>
    <row r="636" spans="1:7">
      <c r="A636" s="17">
        <f t="shared" si="19"/>
        <v>40720</v>
      </c>
      <c r="B636" s="1" t="str">
        <f t="shared" si="20"/>
        <v>HE19</v>
      </c>
      <c r="C636" s="1">
        <f>VLOOKUP(A636&amp;B636,Weather!$C$8:$G$247,2,1)</f>
        <v>80</v>
      </c>
      <c r="D636" s="1">
        <f>VLOOKUP(A636&amp;B636,Weather!$C$8:$G$247,3,1)</f>
        <v>42</v>
      </c>
      <c r="E636" s="18">
        <f>SupportData!$F$16*((SupportData!$F$17+(C636-32)*5/9)^2)*(SupportData!$F$18-D636/100)*SupportData!$F$10*2.6417205235815E-07/1000000</f>
        <v>0</v>
      </c>
      <c r="F636" s="18">
        <f>INDEX(Weather!$J$8:$AG$37,MATCH(A636,Weather!$I$8:$I$37,0),MATCH(B636,Weather!$J$7:$AG$7,0))*SupportData!$F$9/231000000</f>
        <v>0</v>
      </c>
      <c r="G636" s="1">
        <f>INDEX(LMP!$E$2:$AB$31,MATCH(sheet1!A636,LMP!$A$2:$A$31,0),MATCH(B636,LMP!$E$1:$AB$1,0))</f>
        <v>81.73</v>
      </c>
    </row>
    <row r="637" spans="1:7">
      <c r="A637" s="17">
        <f t="shared" si="19"/>
        <v>40720</v>
      </c>
      <c r="B637" s="1" t="str">
        <f t="shared" si="20"/>
        <v>HE20</v>
      </c>
      <c r="C637" s="1">
        <f>VLOOKUP(A637&amp;B637,Weather!$C$8:$G$247,2,1)</f>
        <v>80</v>
      </c>
      <c r="D637" s="1">
        <f>VLOOKUP(A637&amp;B637,Weather!$C$8:$G$247,3,1)</f>
        <v>42</v>
      </c>
      <c r="E637" s="18">
        <f>SupportData!$F$16*((SupportData!$F$17+(C637-32)*5/9)^2)*(SupportData!$F$18-D637/100)*SupportData!$F$10*2.6417205235815E-07/1000000</f>
        <v>0</v>
      </c>
      <c r="F637" s="18">
        <f>INDEX(Weather!$J$8:$AG$37,MATCH(A637,Weather!$I$8:$I$37,0),MATCH(B637,Weather!$J$7:$AG$7,0))*SupportData!$F$9/231000000</f>
        <v>0</v>
      </c>
      <c r="G637" s="1">
        <f>INDEX(LMP!$E$2:$AB$31,MATCH(sheet1!A637,LMP!$A$2:$A$31,0),MATCH(B637,LMP!$E$1:$AB$1,0))</f>
        <v>39.6</v>
      </c>
    </row>
    <row r="638" spans="1:7">
      <c r="A638" s="17">
        <f t="shared" si="19"/>
        <v>40720</v>
      </c>
      <c r="B638" s="1" t="str">
        <f t="shared" si="20"/>
        <v>HE21</v>
      </c>
      <c r="C638" s="1">
        <f>VLOOKUP(A638&amp;B638,Weather!$C$8:$G$247,2,1)</f>
        <v>80</v>
      </c>
      <c r="D638" s="1">
        <f>VLOOKUP(A638&amp;B638,Weather!$C$8:$G$247,3,1)</f>
        <v>42</v>
      </c>
      <c r="E638" s="18">
        <f>SupportData!$F$16*((SupportData!$F$17+(C638-32)*5/9)^2)*(SupportData!$F$18-D638/100)*SupportData!$F$10*2.6417205235815E-07/1000000</f>
        <v>0</v>
      </c>
      <c r="F638" s="18">
        <f>INDEX(Weather!$J$8:$AG$37,MATCH(A638,Weather!$I$8:$I$37,0),MATCH(B638,Weather!$J$7:$AG$7,0))*SupportData!$F$9/231000000</f>
        <v>0</v>
      </c>
      <c r="G638" s="1">
        <f>INDEX(LMP!$E$2:$AB$31,MATCH(sheet1!A638,LMP!$A$2:$A$31,0),MATCH(B638,LMP!$E$1:$AB$1,0))</f>
        <v>26.46</v>
      </c>
    </row>
    <row r="639" spans="1:7">
      <c r="A639" s="17">
        <f t="shared" si="19"/>
        <v>40720</v>
      </c>
      <c r="B639" s="1" t="str">
        <f t="shared" si="20"/>
        <v>HE22</v>
      </c>
      <c r="C639" s="1">
        <f>VLOOKUP(A639&amp;B639,Weather!$C$8:$G$247,2,1)</f>
        <v>71</v>
      </c>
      <c r="D639" s="1">
        <f>VLOOKUP(A639&amp;B639,Weather!$C$8:$G$247,3,1)</f>
        <v>59</v>
      </c>
      <c r="E639" s="18">
        <f>SupportData!$F$16*((SupportData!$F$17+(C639-32)*5/9)^2)*(SupportData!$F$18-D639/100)*SupportData!$F$10*2.6417205235815E-07/1000000</f>
        <v>0</v>
      </c>
      <c r="F639" s="18">
        <f>INDEX(Weather!$J$8:$AG$37,MATCH(A639,Weather!$I$8:$I$37,0),MATCH(B639,Weather!$J$7:$AG$7,0))*SupportData!$F$9/231000000</f>
        <v>0</v>
      </c>
      <c r="G639" s="1">
        <f>INDEX(LMP!$E$2:$AB$31,MATCH(sheet1!A639,LMP!$A$2:$A$31,0),MATCH(B639,LMP!$E$1:$AB$1,0))</f>
        <v>24.18</v>
      </c>
    </row>
    <row r="640" spans="1:7">
      <c r="A640" s="17">
        <f t="shared" si="19"/>
        <v>40720</v>
      </c>
      <c r="B640" s="1" t="str">
        <f t="shared" si="20"/>
        <v>HE23</v>
      </c>
      <c r="C640" s="1">
        <f>VLOOKUP(A640&amp;B640,Weather!$C$8:$G$247,2,1)</f>
        <v>71</v>
      </c>
      <c r="D640" s="1">
        <f>VLOOKUP(A640&amp;B640,Weather!$C$8:$G$247,3,1)</f>
        <v>59</v>
      </c>
      <c r="E640" s="18">
        <f>SupportData!$F$16*((SupportData!$F$17+(C640-32)*5/9)^2)*(SupportData!$F$18-D640/100)*SupportData!$F$10*2.6417205235815E-07/1000000</f>
        <v>0</v>
      </c>
      <c r="F640" s="18">
        <f>INDEX(Weather!$J$8:$AG$37,MATCH(A640,Weather!$I$8:$I$37,0),MATCH(B640,Weather!$J$7:$AG$7,0))*SupportData!$F$9/231000000</f>
        <v>0</v>
      </c>
      <c r="G640" s="1">
        <f>INDEX(LMP!$E$2:$AB$31,MATCH(sheet1!A640,LMP!$A$2:$A$31,0),MATCH(B640,LMP!$E$1:$AB$1,0))</f>
        <v>24.31</v>
      </c>
    </row>
    <row r="641" spans="1:7">
      <c r="A641" s="17">
        <f t="shared" si="19"/>
        <v>40720</v>
      </c>
      <c r="B641" s="1" t="str">
        <f t="shared" si="20"/>
        <v>HE24</v>
      </c>
      <c r="C641" s="1">
        <f>VLOOKUP(A641&amp;B641,Weather!$C$8:$G$247,2,1)</f>
        <v>71</v>
      </c>
      <c r="D641" s="1">
        <f>VLOOKUP(A641&amp;B641,Weather!$C$8:$G$247,3,1)</f>
        <v>59</v>
      </c>
      <c r="E641" s="18">
        <f>SupportData!$F$16*((SupportData!$F$17+(C641-32)*5/9)^2)*(SupportData!$F$18-D641/100)*SupportData!$F$10*2.6417205235815E-07/1000000</f>
        <v>0</v>
      </c>
      <c r="F641" s="18">
        <f>INDEX(Weather!$J$8:$AG$37,MATCH(A641,Weather!$I$8:$I$37,0),MATCH(B641,Weather!$J$7:$AG$7,0))*SupportData!$F$9/231000000</f>
        <v>0</v>
      </c>
      <c r="G641" s="1">
        <f>INDEX(LMP!$E$2:$AB$31,MATCH(sheet1!A641,LMP!$A$2:$A$31,0),MATCH(B641,LMP!$E$1:$AB$1,0))</f>
        <v>22.18</v>
      </c>
    </row>
    <row r="642" spans="1:7">
      <c r="A642" s="17">
        <f t="shared" si="19"/>
        <v>40721</v>
      </c>
      <c r="B642" s="1" t="str">
        <f t="shared" si="20"/>
        <v>HE01</v>
      </c>
      <c r="C642" s="1">
        <f>VLOOKUP(A642&amp;B642,Weather!$C$8:$G$247,2,1)</f>
        <v>65</v>
      </c>
      <c r="D642" s="1">
        <f>VLOOKUP(A642&amp;B642,Weather!$C$8:$G$247,3,1)</f>
        <v>63</v>
      </c>
      <c r="E642" s="18">
        <f>SupportData!$F$16*((SupportData!$F$17+(C642-32)*5/9)^2)*(SupportData!$F$18-D642/100)*SupportData!$F$10*2.6417205235815E-07/1000000</f>
        <v>0</v>
      </c>
      <c r="F642" s="18">
        <f>INDEX(Weather!$J$8:$AG$37,MATCH(A642,Weather!$I$8:$I$37,0),MATCH(B642,Weather!$J$7:$AG$7,0))*SupportData!$F$9/231000000</f>
        <v>0</v>
      </c>
      <c r="G642" s="1">
        <f>INDEX(LMP!$E$2:$AB$31,MATCH(sheet1!A642,LMP!$A$2:$A$31,0),MATCH(B642,LMP!$E$1:$AB$1,0))</f>
        <v>14.56</v>
      </c>
    </row>
    <row r="643" spans="1:7">
      <c r="A643" s="17">
        <f t="shared" si="19"/>
        <v>40721</v>
      </c>
      <c r="B643" s="1" t="str">
        <f t="shared" si="20"/>
        <v>HE02</v>
      </c>
      <c r="C643" s="1">
        <f>VLOOKUP(A643&amp;B643,Weather!$C$8:$G$247,2,1)</f>
        <v>65</v>
      </c>
      <c r="D643" s="1">
        <f>VLOOKUP(A643&amp;B643,Weather!$C$8:$G$247,3,1)</f>
        <v>63</v>
      </c>
      <c r="E643" s="18">
        <f>SupportData!$F$16*((SupportData!$F$17+(C643-32)*5/9)^2)*(SupportData!$F$18-D643/100)*SupportData!$F$10*2.6417205235815E-07/1000000</f>
        <v>0</v>
      </c>
      <c r="F643" s="18">
        <f>INDEX(Weather!$J$8:$AG$37,MATCH(A643,Weather!$I$8:$I$37,0),MATCH(B643,Weather!$J$7:$AG$7,0))*SupportData!$F$9/231000000</f>
        <v>0</v>
      </c>
      <c r="G643" s="1">
        <f>INDEX(LMP!$E$2:$AB$31,MATCH(sheet1!A643,LMP!$A$2:$A$31,0),MATCH(B643,LMP!$E$1:$AB$1,0))</f>
        <v>16.71</v>
      </c>
    </row>
    <row r="644" spans="1:7">
      <c r="A644" s="17">
        <f t="shared" si="19"/>
        <v>40721</v>
      </c>
      <c r="B644" s="1" t="str">
        <f t="shared" si="20"/>
        <v>HE03</v>
      </c>
      <c r="C644" s="1">
        <f>VLOOKUP(A644&amp;B644,Weather!$C$8:$G$247,2,1)</f>
        <v>65</v>
      </c>
      <c r="D644" s="1">
        <f>VLOOKUP(A644&amp;B644,Weather!$C$8:$G$247,3,1)</f>
        <v>63</v>
      </c>
      <c r="E644" s="18">
        <f>SupportData!$F$16*((SupportData!$F$17+(C644-32)*5/9)^2)*(SupportData!$F$18-D644/100)*SupportData!$F$10*2.6417205235815E-07/1000000</f>
        <v>0</v>
      </c>
      <c r="F644" s="18">
        <f>INDEX(Weather!$J$8:$AG$37,MATCH(A644,Weather!$I$8:$I$37,0),MATCH(B644,Weather!$J$7:$AG$7,0))*SupportData!$F$9/231000000</f>
        <v>0</v>
      </c>
      <c r="G644" s="1">
        <f>INDEX(LMP!$E$2:$AB$31,MATCH(sheet1!A644,LMP!$A$2:$A$31,0),MATCH(B644,LMP!$E$1:$AB$1,0))</f>
        <v>-31.37</v>
      </c>
    </row>
    <row r="645" spans="1:7">
      <c r="A645" s="17">
        <f t="shared" si="19"/>
        <v>40721</v>
      </c>
      <c r="B645" s="1" t="str">
        <f t="shared" si="20"/>
        <v>HE04</v>
      </c>
      <c r="C645" s="1">
        <f>VLOOKUP(A645&amp;B645,Weather!$C$8:$G$247,2,1)</f>
        <v>63</v>
      </c>
      <c r="D645" s="1">
        <f>VLOOKUP(A645&amp;B645,Weather!$C$8:$G$247,3,1)</f>
        <v>75</v>
      </c>
      <c r="E645" s="18">
        <f>SupportData!$F$16*((SupportData!$F$17+(C645-32)*5/9)^2)*(SupportData!$F$18-D645/100)*SupportData!$F$10*2.6417205235815E-07/1000000</f>
        <v>0</v>
      </c>
      <c r="F645" s="18">
        <f>INDEX(Weather!$J$8:$AG$37,MATCH(A645,Weather!$I$8:$I$37,0),MATCH(B645,Weather!$J$7:$AG$7,0))*SupportData!$F$9/231000000</f>
        <v>0</v>
      </c>
      <c r="G645" s="1">
        <f>INDEX(LMP!$E$2:$AB$31,MATCH(sheet1!A645,LMP!$A$2:$A$31,0),MATCH(B645,LMP!$E$1:$AB$1,0))</f>
        <v>-2.1800000000000002</v>
      </c>
    </row>
    <row r="646" spans="1:7">
      <c r="A646" s="17">
        <f t="shared" si="19"/>
        <v>40721</v>
      </c>
      <c r="B646" s="1" t="str">
        <f t="shared" si="20"/>
        <v>HE05</v>
      </c>
      <c r="C646" s="1">
        <f>VLOOKUP(A646&amp;B646,Weather!$C$8:$G$247,2,1)</f>
        <v>63</v>
      </c>
      <c r="D646" s="1">
        <f>VLOOKUP(A646&amp;B646,Weather!$C$8:$G$247,3,1)</f>
        <v>75</v>
      </c>
      <c r="E646" s="18">
        <f>SupportData!$F$16*((SupportData!$F$17+(C646-32)*5/9)^2)*(SupportData!$F$18-D646/100)*SupportData!$F$10*2.6417205235815E-07/1000000</f>
        <v>0</v>
      </c>
      <c r="F646" s="18">
        <f>INDEX(Weather!$J$8:$AG$37,MATCH(A646,Weather!$I$8:$I$37,0),MATCH(B646,Weather!$J$7:$AG$7,0))*SupportData!$F$9/231000000</f>
        <v>0</v>
      </c>
      <c r="G646" s="1">
        <f>INDEX(LMP!$E$2:$AB$31,MATCH(sheet1!A646,LMP!$A$2:$A$31,0),MATCH(B646,LMP!$E$1:$AB$1,0))</f>
        <v>15.11</v>
      </c>
    </row>
    <row r="647" spans="1:7">
      <c r="A647" s="17">
        <f t="shared" si="19"/>
        <v>40721</v>
      </c>
      <c r="B647" s="1" t="str">
        <f t="shared" si="20"/>
        <v>HE06</v>
      </c>
      <c r="C647" s="1">
        <f>VLOOKUP(A647&amp;B647,Weather!$C$8:$G$247,2,1)</f>
        <v>63</v>
      </c>
      <c r="D647" s="1">
        <f>VLOOKUP(A647&amp;B647,Weather!$C$8:$G$247,3,1)</f>
        <v>75</v>
      </c>
      <c r="E647" s="18">
        <f>SupportData!$F$16*((SupportData!$F$17+(C647-32)*5/9)^2)*(SupportData!$F$18-D647/100)*SupportData!$F$10*2.6417205235815E-07/1000000</f>
        <v>0</v>
      </c>
      <c r="F647" s="18">
        <f>INDEX(Weather!$J$8:$AG$37,MATCH(A647,Weather!$I$8:$I$37,0),MATCH(B647,Weather!$J$7:$AG$7,0))*SupportData!$F$9/231000000</f>
        <v>0</v>
      </c>
      <c r="G647" s="1">
        <f>INDEX(LMP!$E$2:$AB$31,MATCH(sheet1!A647,LMP!$A$2:$A$31,0),MATCH(B647,LMP!$E$1:$AB$1,0))</f>
        <v>19.71</v>
      </c>
    </row>
    <row r="648" spans="1:7">
      <c r="A648" s="17">
        <f t="shared" si="19"/>
        <v>40721</v>
      </c>
      <c r="B648" s="1" t="str">
        <f t="shared" si="20"/>
        <v>HE07</v>
      </c>
      <c r="C648" s="1">
        <f>VLOOKUP(A648&amp;B648,Weather!$C$8:$G$247,2,1)</f>
        <v>68</v>
      </c>
      <c r="D648" s="1">
        <f>VLOOKUP(A648&amp;B648,Weather!$C$8:$G$247,3,1)</f>
        <v>68</v>
      </c>
      <c r="E648" s="18">
        <f>SupportData!$F$16*((SupportData!$F$17+(C648-32)*5/9)^2)*(SupportData!$F$18-D648/100)*SupportData!$F$10*2.6417205235815E-07/1000000</f>
        <v>0</v>
      </c>
      <c r="F648" s="18">
        <f>INDEX(Weather!$J$8:$AG$37,MATCH(A648,Weather!$I$8:$I$37,0),MATCH(B648,Weather!$J$7:$AG$7,0))*SupportData!$F$9/231000000</f>
        <v>0</v>
      </c>
      <c r="G648" s="1">
        <f>INDEX(LMP!$E$2:$AB$31,MATCH(sheet1!A648,LMP!$A$2:$A$31,0),MATCH(B648,LMP!$E$1:$AB$1,0))</f>
        <v>22.31</v>
      </c>
    </row>
    <row r="649" spans="1:7">
      <c r="A649" s="17">
        <f t="shared" si="19"/>
        <v>40721</v>
      </c>
      <c r="B649" s="1" t="str">
        <f t="shared" si="20"/>
        <v>HE08</v>
      </c>
      <c r="C649" s="1">
        <f>VLOOKUP(A649&amp;B649,Weather!$C$8:$G$247,2,1)</f>
        <v>68</v>
      </c>
      <c r="D649" s="1">
        <f>VLOOKUP(A649&amp;B649,Weather!$C$8:$G$247,3,1)</f>
        <v>68</v>
      </c>
      <c r="E649" s="18">
        <f>SupportData!$F$16*((SupportData!$F$17+(C649-32)*5/9)^2)*(SupportData!$F$18-D649/100)*SupportData!$F$10*2.6417205235815E-07/1000000</f>
        <v>0</v>
      </c>
      <c r="F649" s="18">
        <f>INDEX(Weather!$J$8:$AG$37,MATCH(A649,Weather!$I$8:$I$37,0),MATCH(B649,Weather!$J$7:$AG$7,0))*SupportData!$F$9/231000000</f>
        <v>0</v>
      </c>
      <c r="G649" s="1">
        <f>INDEX(LMP!$E$2:$AB$31,MATCH(sheet1!A649,LMP!$A$2:$A$31,0),MATCH(B649,LMP!$E$1:$AB$1,0))</f>
        <v>21.13</v>
      </c>
    </row>
    <row r="650" spans="1:7">
      <c r="A650" s="17">
        <f t="shared" si="19"/>
        <v>40721</v>
      </c>
      <c r="B650" s="1" t="str">
        <f t="shared" si="20"/>
        <v>HE09</v>
      </c>
      <c r="C650" s="1">
        <f>VLOOKUP(A650&amp;B650,Weather!$C$8:$G$247,2,1)</f>
        <v>68</v>
      </c>
      <c r="D650" s="1">
        <f>VLOOKUP(A650&amp;B650,Weather!$C$8:$G$247,3,1)</f>
        <v>68</v>
      </c>
      <c r="E650" s="18">
        <f>SupportData!$F$16*((SupportData!$F$17+(C650-32)*5/9)^2)*(SupportData!$F$18-D650/100)*SupportData!$F$10*2.6417205235815E-07/1000000</f>
        <v>0</v>
      </c>
      <c r="F650" s="18">
        <f>INDEX(Weather!$J$8:$AG$37,MATCH(A650,Weather!$I$8:$I$37,0),MATCH(B650,Weather!$J$7:$AG$7,0))*SupportData!$F$9/231000000</f>
        <v>0</v>
      </c>
      <c r="G650" s="1">
        <f>INDEX(LMP!$E$2:$AB$31,MATCH(sheet1!A650,LMP!$A$2:$A$31,0),MATCH(B650,LMP!$E$1:$AB$1,0))</f>
        <v>47.39</v>
      </c>
    </row>
    <row r="651" spans="1:7">
      <c r="A651" s="17">
        <f t="shared" si="19"/>
        <v>40721</v>
      </c>
      <c r="B651" s="1" t="str">
        <f t="shared" si="20"/>
        <v>HE10</v>
      </c>
      <c r="C651" s="1">
        <f>VLOOKUP(A651&amp;B651,Weather!$C$8:$G$247,2,1)</f>
        <v>68</v>
      </c>
      <c r="D651" s="1">
        <f>VLOOKUP(A651&amp;B651,Weather!$C$8:$G$247,3,1)</f>
        <v>76</v>
      </c>
      <c r="E651" s="18">
        <f>SupportData!$F$16*((SupportData!$F$17+(C651-32)*5/9)^2)*(SupportData!$F$18-D651/100)*SupportData!$F$10*2.6417205235815E-07/1000000</f>
        <v>0</v>
      </c>
      <c r="F651" s="18">
        <f>INDEX(Weather!$J$8:$AG$37,MATCH(A651,Weather!$I$8:$I$37,0),MATCH(B651,Weather!$J$7:$AG$7,0))*SupportData!$F$9/231000000</f>
        <v>0</v>
      </c>
      <c r="G651" s="1">
        <f>INDEX(LMP!$E$2:$AB$31,MATCH(sheet1!A651,LMP!$A$2:$A$31,0),MATCH(B651,LMP!$E$1:$AB$1,0))</f>
        <v>22.89</v>
      </c>
    </row>
    <row r="652" spans="1:7">
      <c r="A652" s="17">
        <f t="shared" si="19"/>
        <v>40721</v>
      </c>
      <c r="B652" s="1" t="str">
        <f t="shared" si="20"/>
        <v>HE11</v>
      </c>
      <c r="C652" s="1">
        <f>VLOOKUP(A652&amp;B652,Weather!$C$8:$G$247,2,1)</f>
        <v>68</v>
      </c>
      <c r="D652" s="1">
        <f>VLOOKUP(A652&amp;B652,Weather!$C$8:$G$247,3,1)</f>
        <v>76</v>
      </c>
      <c r="E652" s="18">
        <f>SupportData!$F$16*((SupportData!$F$17+(C652-32)*5/9)^2)*(SupportData!$F$18-D652/100)*SupportData!$F$10*2.6417205235815E-07/1000000</f>
        <v>0</v>
      </c>
      <c r="F652" s="18">
        <f>INDEX(Weather!$J$8:$AG$37,MATCH(A652,Weather!$I$8:$I$37,0),MATCH(B652,Weather!$J$7:$AG$7,0))*SupportData!$F$9/231000000</f>
        <v>0</v>
      </c>
      <c r="G652" s="1">
        <f>INDEX(LMP!$E$2:$AB$31,MATCH(sheet1!A652,LMP!$A$2:$A$31,0),MATCH(B652,LMP!$E$1:$AB$1,0))</f>
        <v>21.81</v>
      </c>
    </row>
    <row r="653" spans="1:7">
      <c r="A653" s="17">
        <f t="shared" si="19"/>
        <v>40721</v>
      </c>
      <c r="B653" s="1" t="str">
        <f t="shared" si="20"/>
        <v>HE12</v>
      </c>
      <c r="C653" s="1">
        <f>VLOOKUP(A653&amp;B653,Weather!$C$8:$G$247,2,1)</f>
        <v>68</v>
      </c>
      <c r="D653" s="1">
        <f>VLOOKUP(A653&amp;B653,Weather!$C$8:$G$247,3,1)</f>
        <v>76</v>
      </c>
      <c r="E653" s="18">
        <f>SupportData!$F$16*((SupportData!$F$17+(C653-32)*5/9)^2)*(SupportData!$F$18-D653/100)*SupportData!$F$10*2.6417205235815E-07/1000000</f>
        <v>0</v>
      </c>
      <c r="F653" s="18">
        <f>INDEX(Weather!$J$8:$AG$37,MATCH(A653,Weather!$I$8:$I$37,0),MATCH(B653,Weather!$J$7:$AG$7,0))*SupportData!$F$9/231000000</f>
        <v>0</v>
      </c>
      <c r="G653" s="1">
        <f>INDEX(LMP!$E$2:$AB$31,MATCH(sheet1!A653,LMP!$A$2:$A$31,0),MATCH(B653,LMP!$E$1:$AB$1,0))</f>
        <v>21.05</v>
      </c>
    </row>
    <row r="654" spans="1:7">
      <c r="A654" s="17">
        <f t="shared" si="19"/>
        <v>40721</v>
      </c>
      <c r="B654" s="1" t="str">
        <f t="shared" si="20"/>
        <v>HE13</v>
      </c>
      <c r="C654" s="1">
        <f>VLOOKUP(A654&amp;B654,Weather!$C$8:$G$247,2,1)</f>
        <v>69</v>
      </c>
      <c r="D654" s="1">
        <f>VLOOKUP(A654&amp;B654,Weather!$C$8:$G$247,3,1)</f>
        <v>79</v>
      </c>
      <c r="E654" s="18">
        <f>SupportData!$F$16*((SupportData!$F$17+(C654-32)*5/9)^2)*(SupportData!$F$18-D654/100)*SupportData!$F$10*2.6417205235815E-07/1000000</f>
        <v>0</v>
      </c>
      <c r="F654" s="18">
        <f>INDEX(Weather!$J$8:$AG$37,MATCH(A654,Weather!$I$8:$I$37,0),MATCH(B654,Weather!$J$7:$AG$7,0))*SupportData!$F$9/231000000</f>
        <v>0</v>
      </c>
      <c r="G654" s="1">
        <f>INDEX(LMP!$E$2:$AB$31,MATCH(sheet1!A654,LMP!$A$2:$A$31,0),MATCH(B654,LMP!$E$1:$AB$1,0))</f>
        <v>21.55</v>
      </c>
    </row>
    <row r="655" spans="1:7">
      <c r="A655" s="17">
        <f t="shared" si="19"/>
        <v>40721</v>
      </c>
      <c r="B655" s="1" t="str">
        <f t="shared" si="20"/>
        <v>HE14</v>
      </c>
      <c r="C655" s="1">
        <f>VLOOKUP(A655&amp;B655,Weather!$C$8:$G$247,2,1)</f>
        <v>69</v>
      </c>
      <c r="D655" s="1">
        <f>VLOOKUP(A655&amp;B655,Weather!$C$8:$G$247,3,1)</f>
        <v>79</v>
      </c>
      <c r="E655" s="18">
        <f>SupportData!$F$16*((SupportData!$F$17+(C655-32)*5/9)^2)*(SupportData!$F$18-D655/100)*SupportData!$F$10*2.6417205235815E-07/1000000</f>
        <v>0</v>
      </c>
      <c r="F655" s="18">
        <f>INDEX(Weather!$J$8:$AG$37,MATCH(A655,Weather!$I$8:$I$37,0),MATCH(B655,Weather!$J$7:$AG$7,0))*SupportData!$F$9/231000000</f>
        <v>0</v>
      </c>
      <c r="G655" s="1">
        <f>INDEX(LMP!$E$2:$AB$31,MATCH(sheet1!A655,LMP!$A$2:$A$31,0),MATCH(B655,LMP!$E$1:$AB$1,0))</f>
        <v>22.13</v>
      </c>
    </row>
    <row r="656" spans="1:7">
      <c r="A656" s="17">
        <f t="shared" si="19"/>
        <v>40721</v>
      </c>
      <c r="B656" s="1" t="str">
        <f t="shared" si="20"/>
        <v>HE15</v>
      </c>
      <c r="C656" s="1">
        <f>VLOOKUP(A656&amp;B656,Weather!$C$8:$G$247,2,1)</f>
        <v>69</v>
      </c>
      <c r="D656" s="1">
        <f>VLOOKUP(A656&amp;B656,Weather!$C$8:$G$247,3,1)</f>
        <v>79</v>
      </c>
      <c r="E656" s="18">
        <f>SupportData!$F$16*((SupportData!$F$17+(C656-32)*5/9)^2)*(SupportData!$F$18-D656/100)*SupportData!$F$10*2.6417205235815E-07/1000000</f>
        <v>0</v>
      </c>
      <c r="F656" s="18">
        <f>INDEX(Weather!$J$8:$AG$37,MATCH(A656,Weather!$I$8:$I$37,0),MATCH(B656,Weather!$J$7:$AG$7,0))*SupportData!$F$9/231000000</f>
        <v>0</v>
      </c>
      <c r="G656" s="1">
        <f>INDEX(LMP!$E$2:$AB$31,MATCH(sheet1!A656,LMP!$A$2:$A$31,0),MATCH(B656,LMP!$E$1:$AB$1,0))</f>
        <v>23.72</v>
      </c>
    </row>
    <row r="657" spans="1:7">
      <c r="A657" s="17">
        <f t="shared" si="19"/>
        <v>40721</v>
      </c>
      <c r="B657" s="1" t="str">
        <f t="shared" si="20"/>
        <v>HE16</v>
      </c>
      <c r="C657" s="1">
        <f>VLOOKUP(A657&amp;B657,Weather!$C$8:$G$247,2,1)</f>
        <v>73</v>
      </c>
      <c r="D657" s="1">
        <f>VLOOKUP(A657&amp;B657,Weather!$C$8:$G$247,3,1)</f>
        <v>74</v>
      </c>
      <c r="E657" s="18">
        <f>SupportData!$F$16*((SupportData!$F$17+(C657-32)*5/9)^2)*(SupportData!$F$18-D657/100)*SupportData!$F$10*2.6417205235815E-07/1000000</f>
        <v>0</v>
      </c>
      <c r="F657" s="18">
        <f>INDEX(Weather!$J$8:$AG$37,MATCH(A657,Weather!$I$8:$I$37,0),MATCH(B657,Weather!$J$7:$AG$7,0))*SupportData!$F$9/231000000</f>
        <v>0</v>
      </c>
      <c r="G657" s="1">
        <f>INDEX(LMP!$E$2:$AB$31,MATCH(sheet1!A657,LMP!$A$2:$A$31,0),MATCH(B657,LMP!$E$1:$AB$1,0))</f>
        <v>25.19</v>
      </c>
    </row>
    <row r="658" spans="1:7">
      <c r="A658" s="17">
        <f t="shared" si="19"/>
        <v>40721</v>
      </c>
      <c r="B658" s="1" t="str">
        <f t="shared" si="20"/>
        <v>HE17</v>
      </c>
      <c r="C658" s="1">
        <f>VLOOKUP(A658&amp;B658,Weather!$C$8:$G$247,2,1)</f>
        <v>73</v>
      </c>
      <c r="D658" s="1">
        <f>VLOOKUP(A658&amp;B658,Weather!$C$8:$G$247,3,1)</f>
        <v>74</v>
      </c>
      <c r="E658" s="18">
        <f>SupportData!$F$16*((SupportData!$F$17+(C658-32)*5/9)^2)*(SupportData!$F$18-D658/100)*SupportData!$F$10*2.6417205235815E-07/1000000</f>
        <v>0</v>
      </c>
      <c r="F658" s="18">
        <f>INDEX(Weather!$J$8:$AG$37,MATCH(A658,Weather!$I$8:$I$37,0),MATCH(B658,Weather!$J$7:$AG$7,0))*SupportData!$F$9/231000000</f>
        <v>0</v>
      </c>
      <c r="G658" s="1">
        <f>INDEX(LMP!$E$2:$AB$31,MATCH(sheet1!A658,LMP!$A$2:$A$31,0),MATCH(B658,LMP!$E$1:$AB$1,0))</f>
        <v>25.28</v>
      </c>
    </row>
    <row r="659" spans="1:7">
      <c r="A659" s="17">
        <f t="shared" si="19"/>
        <v>40721</v>
      </c>
      <c r="B659" s="1" t="str">
        <f t="shared" si="20"/>
        <v>HE18</v>
      </c>
      <c r="C659" s="1">
        <f>VLOOKUP(A659&amp;B659,Weather!$C$8:$G$247,2,1)</f>
        <v>73</v>
      </c>
      <c r="D659" s="1">
        <f>VLOOKUP(A659&amp;B659,Weather!$C$8:$G$247,3,1)</f>
        <v>74</v>
      </c>
      <c r="E659" s="18">
        <f>SupportData!$F$16*((SupportData!$F$17+(C659-32)*5/9)^2)*(SupportData!$F$18-D659/100)*SupportData!$F$10*2.6417205235815E-07/1000000</f>
        <v>0</v>
      </c>
      <c r="F659" s="18">
        <f>INDEX(Weather!$J$8:$AG$37,MATCH(A659,Weather!$I$8:$I$37,0),MATCH(B659,Weather!$J$7:$AG$7,0))*SupportData!$F$9/231000000</f>
        <v>0</v>
      </c>
      <c r="G659" s="1">
        <f>INDEX(LMP!$E$2:$AB$31,MATCH(sheet1!A659,LMP!$A$2:$A$31,0),MATCH(B659,LMP!$E$1:$AB$1,0))</f>
        <v>25.81</v>
      </c>
    </row>
    <row r="660" spans="1:7">
      <c r="A660" s="17">
        <f t="shared" si="19"/>
        <v>40721</v>
      </c>
      <c r="B660" s="1" t="str">
        <f t="shared" si="20"/>
        <v>HE19</v>
      </c>
      <c r="C660" s="1">
        <f>VLOOKUP(A660&amp;B660,Weather!$C$8:$G$247,2,1)</f>
        <v>73</v>
      </c>
      <c r="D660" s="1">
        <f>VLOOKUP(A660&amp;B660,Weather!$C$8:$G$247,3,1)</f>
        <v>74</v>
      </c>
      <c r="E660" s="18">
        <f>SupportData!$F$16*((SupportData!$F$17+(C660-32)*5/9)^2)*(SupportData!$F$18-D660/100)*SupportData!$F$10*2.6417205235815E-07/1000000</f>
        <v>0</v>
      </c>
      <c r="F660" s="18">
        <f>INDEX(Weather!$J$8:$AG$37,MATCH(A660,Weather!$I$8:$I$37,0),MATCH(B660,Weather!$J$7:$AG$7,0))*SupportData!$F$9/231000000</f>
        <v>0</v>
      </c>
      <c r="G660" s="1">
        <f>INDEX(LMP!$E$2:$AB$31,MATCH(sheet1!A660,LMP!$A$2:$A$31,0),MATCH(B660,LMP!$E$1:$AB$1,0))</f>
        <v>24.92</v>
      </c>
    </row>
    <row r="661" spans="1:7">
      <c r="A661" s="17">
        <f t="shared" si="19"/>
        <v>40721</v>
      </c>
      <c r="B661" s="1" t="str">
        <f t="shared" si="20"/>
        <v>HE20</v>
      </c>
      <c r="C661" s="1">
        <f>VLOOKUP(A661&amp;B661,Weather!$C$8:$G$247,2,1)</f>
        <v>73</v>
      </c>
      <c r="D661" s="1">
        <f>VLOOKUP(A661&amp;B661,Weather!$C$8:$G$247,3,1)</f>
        <v>74</v>
      </c>
      <c r="E661" s="18">
        <f>SupportData!$F$16*((SupportData!$F$17+(C661-32)*5/9)^2)*(SupportData!$F$18-D661/100)*SupportData!$F$10*2.6417205235815E-07/1000000</f>
        <v>0</v>
      </c>
      <c r="F661" s="18">
        <f>INDEX(Weather!$J$8:$AG$37,MATCH(A661,Weather!$I$8:$I$37,0),MATCH(B661,Weather!$J$7:$AG$7,0))*SupportData!$F$9/231000000</f>
        <v>0</v>
      </c>
      <c r="G661" s="1">
        <f>INDEX(LMP!$E$2:$AB$31,MATCH(sheet1!A661,LMP!$A$2:$A$31,0),MATCH(B661,LMP!$E$1:$AB$1,0))</f>
        <v>25.63</v>
      </c>
    </row>
    <row r="662" spans="1:7">
      <c r="A662" s="17">
        <f t="shared" si="19"/>
        <v>40721</v>
      </c>
      <c r="B662" s="1" t="str">
        <f t="shared" si="20"/>
        <v>HE21</v>
      </c>
      <c r="C662" s="1">
        <f>VLOOKUP(A662&amp;B662,Weather!$C$8:$G$247,2,1)</f>
        <v>73</v>
      </c>
      <c r="D662" s="1">
        <f>VLOOKUP(A662&amp;B662,Weather!$C$8:$G$247,3,1)</f>
        <v>74</v>
      </c>
      <c r="E662" s="18">
        <f>SupportData!$F$16*((SupportData!$F$17+(C662-32)*5/9)^2)*(SupportData!$F$18-D662/100)*SupportData!$F$10*2.6417205235815E-07/1000000</f>
        <v>0</v>
      </c>
      <c r="F662" s="18">
        <f>INDEX(Weather!$J$8:$AG$37,MATCH(A662,Weather!$I$8:$I$37,0),MATCH(B662,Weather!$J$7:$AG$7,0))*SupportData!$F$9/231000000</f>
        <v>0</v>
      </c>
      <c r="G662" s="1">
        <f>INDEX(LMP!$E$2:$AB$31,MATCH(sheet1!A662,LMP!$A$2:$A$31,0),MATCH(B662,LMP!$E$1:$AB$1,0))</f>
        <v>26.95</v>
      </c>
    </row>
    <row r="663" spans="1:7">
      <c r="A663" s="17">
        <f t="shared" si="19"/>
        <v>40721</v>
      </c>
      <c r="B663" s="1" t="str">
        <f t="shared" si="20"/>
        <v>HE22</v>
      </c>
      <c r="C663" s="1">
        <f>VLOOKUP(A663&amp;B663,Weather!$C$8:$G$247,2,1)</f>
        <v>70</v>
      </c>
      <c r="D663" s="1">
        <f>VLOOKUP(A663&amp;B663,Weather!$C$8:$G$247,3,1)</f>
        <v>79</v>
      </c>
      <c r="E663" s="18">
        <f>SupportData!$F$16*((SupportData!$F$17+(C663-32)*5/9)^2)*(SupportData!$F$18-D663/100)*SupportData!$F$10*2.6417205235815E-07/1000000</f>
        <v>0</v>
      </c>
      <c r="F663" s="18">
        <f>INDEX(Weather!$J$8:$AG$37,MATCH(A663,Weather!$I$8:$I$37,0),MATCH(B663,Weather!$J$7:$AG$7,0))*SupportData!$F$9/231000000</f>
        <v>0</v>
      </c>
      <c r="G663" s="1">
        <f>INDEX(LMP!$E$2:$AB$31,MATCH(sheet1!A663,LMP!$A$2:$A$31,0),MATCH(B663,LMP!$E$1:$AB$1,0))</f>
        <v>25.76</v>
      </c>
    </row>
    <row r="664" spans="1:7">
      <c r="A664" s="17">
        <f t="shared" si="19"/>
        <v>40721</v>
      </c>
      <c r="B664" s="1" t="str">
        <f t="shared" si="20"/>
        <v>HE23</v>
      </c>
      <c r="C664" s="1">
        <f>VLOOKUP(A664&amp;B664,Weather!$C$8:$G$247,2,1)</f>
        <v>70</v>
      </c>
      <c r="D664" s="1">
        <f>VLOOKUP(A664&amp;B664,Weather!$C$8:$G$247,3,1)</f>
        <v>79</v>
      </c>
      <c r="E664" s="18">
        <f>SupportData!$F$16*((SupportData!$F$17+(C664-32)*5/9)^2)*(SupportData!$F$18-D664/100)*SupportData!$F$10*2.6417205235815E-07/1000000</f>
        <v>0</v>
      </c>
      <c r="F664" s="18">
        <f>INDEX(Weather!$J$8:$AG$37,MATCH(A664,Weather!$I$8:$I$37,0),MATCH(B664,Weather!$J$7:$AG$7,0))*SupportData!$F$9/231000000</f>
        <v>0</v>
      </c>
      <c r="G664" s="1">
        <f>INDEX(LMP!$E$2:$AB$31,MATCH(sheet1!A664,LMP!$A$2:$A$31,0),MATCH(B664,LMP!$E$1:$AB$1,0))</f>
        <v>31.45</v>
      </c>
    </row>
    <row r="665" spans="1:7">
      <c r="A665" s="17">
        <f t="shared" si="19"/>
        <v>40721</v>
      </c>
      <c r="B665" s="1" t="str">
        <f t="shared" si="20"/>
        <v>HE24</v>
      </c>
      <c r="C665" s="1">
        <f>VLOOKUP(A665&amp;B665,Weather!$C$8:$G$247,2,1)</f>
        <v>70</v>
      </c>
      <c r="D665" s="1">
        <f>VLOOKUP(A665&amp;B665,Weather!$C$8:$G$247,3,1)</f>
        <v>79</v>
      </c>
      <c r="E665" s="18">
        <f>SupportData!$F$16*((SupportData!$F$17+(C665-32)*5/9)^2)*(SupportData!$F$18-D665/100)*SupportData!$F$10*2.6417205235815E-07/1000000</f>
        <v>0</v>
      </c>
      <c r="F665" s="18">
        <f>INDEX(Weather!$J$8:$AG$37,MATCH(A665,Weather!$I$8:$I$37,0),MATCH(B665,Weather!$J$7:$AG$7,0))*SupportData!$F$9/231000000</f>
        <v>0</v>
      </c>
      <c r="G665" s="1">
        <f>INDEX(LMP!$E$2:$AB$31,MATCH(sheet1!A665,LMP!$A$2:$A$31,0),MATCH(B665,LMP!$E$1:$AB$1,0))</f>
        <v>61.33</v>
      </c>
    </row>
    <row r="666" spans="1:7">
      <c r="A666" s="17">
        <f t="shared" si="19"/>
        <v>40722</v>
      </c>
      <c r="B666" s="1" t="str">
        <f t="shared" si="20"/>
        <v>HE01</v>
      </c>
      <c r="C666" s="1">
        <f>VLOOKUP(A666&amp;B666,Weather!$C$8:$G$247,2,1)</f>
        <v>69</v>
      </c>
      <c r="D666" s="1">
        <f>VLOOKUP(A666&amp;B666,Weather!$C$8:$G$247,3,1)</f>
        <v>76</v>
      </c>
      <c r="E666" s="18">
        <f>SupportData!$F$16*((SupportData!$F$17+(C666-32)*5/9)^2)*(SupportData!$F$18-D666/100)*SupportData!$F$10*2.6417205235815E-07/1000000</f>
        <v>0</v>
      </c>
      <c r="F666" s="18">
        <f>INDEX(Weather!$J$8:$AG$37,MATCH(A666,Weather!$I$8:$I$37,0),MATCH(B666,Weather!$J$7:$AG$7,0))*SupportData!$F$9/231000000</f>
        <v>0</v>
      </c>
      <c r="G666" s="1">
        <f>INDEX(LMP!$E$2:$AB$31,MATCH(sheet1!A666,LMP!$A$2:$A$31,0),MATCH(B666,LMP!$E$1:$AB$1,0))</f>
        <v>20.76</v>
      </c>
    </row>
    <row r="667" spans="1:7">
      <c r="A667" s="17">
        <f t="shared" si="19"/>
        <v>40722</v>
      </c>
      <c r="B667" s="1" t="str">
        <f t="shared" si="20"/>
        <v>HE02</v>
      </c>
      <c r="C667" s="1">
        <f>VLOOKUP(A667&amp;B667,Weather!$C$8:$G$247,2,1)</f>
        <v>69</v>
      </c>
      <c r="D667" s="1">
        <f>VLOOKUP(A667&amp;B667,Weather!$C$8:$G$247,3,1)</f>
        <v>76</v>
      </c>
      <c r="E667" s="18">
        <f>SupportData!$F$16*((SupportData!$F$17+(C667-32)*5/9)^2)*(SupportData!$F$18-D667/100)*SupportData!$F$10*2.6417205235815E-07/1000000</f>
        <v>0</v>
      </c>
      <c r="F667" s="18">
        <f>INDEX(Weather!$J$8:$AG$37,MATCH(A667,Weather!$I$8:$I$37,0),MATCH(B667,Weather!$J$7:$AG$7,0))*SupportData!$F$9/231000000</f>
        <v>0</v>
      </c>
      <c r="G667" s="1">
        <f>INDEX(LMP!$E$2:$AB$31,MATCH(sheet1!A667,LMP!$A$2:$A$31,0),MATCH(B667,LMP!$E$1:$AB$1,0))</f>
        <v>25.97</v>
      </c>
    </row>
    <row r="668" spans="1:7">
      <c r="A668" s="17">
        <f t="shared" si="19"/>
        <v>40722</v>
      </c>
      <c r="B668" s="1" t="str">
        <f t="shared" si="20"/>
        <v>HE03</v>
      </c>
      <c r="C668" s="1">
        <f>VLOOKUP(A668&amp;B668,Weather!$C$8:$G$247,2,1)</f>
        <v>69</v>
      </c>
      <c r="D668" s="1">
        <f>VLOOKUP(A668&amp;B668,Weather!$C$8:$G$247,3,1)</f>
        <v>76</v>
      </c>
      <c r="E668" s="18">
        <f>SupportData!$F$16*((SupportData!$F$17+(C668-32)*5/9)^2)*(SupportData!$F$18-D668/100)*SupportData!$F$10*2.6417205235815E-07/1000000</f>
        <v>0</v>
      </c>
      <c r="F668" s="18">
        <f>INDEX(Weather!$J$8:$AG$37,MATCH(A668,Weather!$I$8:$I$37,0),MATCH(B668,Weather!$J$7:$AG$7,0))*SupportData!$F$9/231000000</f>
        <v>0</v>
      </c>
      <c r="G668" s="1">
        <f>INDEX(LMP!$E$2:$AB$31,MATCH(sheet1!A668,LMP!$A$2:$A$31,0),MATCH(B668,LMP!$E$1:$AB$1,0))</f>
        <v>19.32</v>
      </c>
    </row>
    <row r="669" spans="1:7">
      <c r="A669" s="17">
        <f t="shared" si="19"/>
        <v>40722</v>
      </c>
      <c r="B669" s="1" t="str">
        <f t="shared" si="20"/>
        <v>HE04</v>
      </c>
      <c r="C669" s="1">
        <f>VLOOKUP(A669&amp;B669,Weather!$C$8:$G$247,2,1)</f>
        <v>65</v>
      </c>
      <c r="D669" s="1">
        <f>VLOOKUP(A669&amp;B669,Weather!$C$8:$G$247,3,1)</f>
        <v>70</v>
      </c>
      <c r="E669" s="18">
        <f>SupportData!$F$16*((SupportData!$F$17+(C669-32)*5/9)^2)*(SupportData!$F$18-D669/100)*SupportData!$F$10*2.6417205235815E-07/1000000</f>
        <v>0</v>
      </c>
      <c r="F669" s="18">
        <f>INDEX(Weather!$J$8:$AG$37,MATCH(A669,Weather!$I$8:$I$37,0),MATCH(B669,Weather!$J$7:$AG$7,0))*SupportData!$F$9/231000000</f>
        <v>0</v>
      </c>
      <c r="G669" s="1">
        <f>INDEX(LMP!$E$2:$AB$31,MATCH(sheet1!A669,LMP!$A$2:$A$31,0),MATCH(B669,LMP!$E$1:$AB$1,0))</f>
        <v>40.880000000000003</v>
      </c>
    </row>
    <row r="670" spans="1:7">
      <c r="A670" s="17">
        <f t="shared" si="19"/>
        <v>40722</v>
      </c>
      <c r="B670" s="1" t="str">
        <f t="shared" si="20"/>
        <v>HE05</v>
      </c>
      <c r="C670" s="1">
        <f>VLOOKUP(A670&amp;B670,Weather!$C$8:$G$247,2,1)</f>
        <v>65</v>
      </c>
      <c r="D670" s="1">
        <f>VLOOKUP(A670&amp;B670,Weather!$C$8:$G$247,3,1)</f>
        <v>70</v>
      </c>
      <c r="E670" s="18">
        <f>SupportData!$F$16*((SupportData!$F$17+(C670-32)*5/9)^2)*(SupportData!$F$18-D670/100)*SupportData!$F$10*2.6417205235815E-07/1000000</f>
        <v>0</v>
      </c>
      <c r="F670" s="18">
        <f>INDEX(Weather!$J$8:$AG$37,MATCH(A670,Weather!$I$8:$I$37,0),MATCH(B670,Weather!$J$7:$AG$7,0))*SupportData!$F$9/231000000</f>
        <v>0</v>
      </c>
      <c r="G670" s="1">
        <f>INDEX(LMP!$E$2:$AB$31,MATCH(sheet1!A670,LMP!$A$2:$A$31,0),MATCH(B670,LMP!$E$1:$AB$1,0))</f>
        <v>90.9</v>
      </c>
    </row>
    <row r="671" spans="1:7">
      <c r="A671" s="17">
        <f t="shared" si="19"/>
        <v>40722</v>
      </c>
      <c r="B671" s="1" t="str">
        <f t="shared" si="20"/>
        <v>HE06</v>
      </c>
      <c r="C671" s="1">
        <f>VLOOKUP(A671&amp;B671,Weather!$C$8:$G$247,2,1)</f>
        <v>65</v>
      </c>
      <c r="D671" s="1">
        <f>VLOOKUP(A671&amp;B671,Weather!$C$8:$G$247,3,1)</f>
        <v>70</v>
      </c>
      <c r="E671" s="18">
        <f>SupportData!$F$16*((SupportData!$F$17+(C671-32)*5/9)^2)*(SupportData!$F$18-D671/100)*SupportData!$F$10*2.6417205235815E-07/1000000</f>
        <v>0</v>
      </c>
      <c r="F671" s="18">
        <f>INDEX(Weather!$J$8:$AG$37,MATCH(A671,Weather!$I$8:$I$37,0),MATCH(B671,Weather!$J$7:$AG$7,0))*SupportData!$F$9/231000000</f>
        <v>0</v>
      </c>
      <c r="G671" s="1">
        <f>INDEX(LMP!$E$2:$AB$31,MATCH(sheet1!A671,LMP!$A$2:$A$31,0),MATCH(B671,LMP!$E$1:$AB$1,0))</f>
        <v>21.75</v>
      </c>
    </row>
    <row r="672" spans="1:7">
      <c r="A672" s="17">
        <f t="shared" si="19"/>
        <v>40722</v>
      </c>
      <c r="B672" s="1" t="str">
        <f t="shared" si="20"/>
        <v>HE07</v>
      </c>
      <c r="C672" s="1">
        <f>VLOOKUP(A672&amp;B672,Weather!$C$8:$G$247,2,1)</f>
        <v>64</v>
      </c>
      <c r="D672" s="1">
        <f>VLOOKUP(A672&amp;B672,Weather!$C$8:$G$247,3,1)</f>
        <v>70</v>
      </c>
      <c r="E672" s="18">
        <f>SupportData!$F$16*((SupportData!$F$17+(C672-32)*5/9)^2)*(SupportData!$F$18-D672/100)*SupportData!$F$10*2.6417205235815E-07/1000000</f>
        <v>0</v>
      </c>
      <c r="F672" s="18">
        <f>INDEX(Weather!$J$8:$AG$37,MATCH(A672,Weather!$I$8:$I$37,0),MATCH(B672,Weather!$J$7:$AG$7,0))*SupportData!$F$9/231000000</f>
        <v>0</v>
      </c>
      <c r="G672" s="1">
        <f>INDEX(LMP!$E$2:$AB$31,MATCH(sheet1!A672,LMP!$A$2:$A$31,0),MATCH(B672,LMP!$E$1:$AB$1,0))</f>
        <v>25.52</v>
      </c>
    </row>
    <row r="673" spans="1:7">
      <c r="A673" s="17">
        <f t="shared" si="19"/>
        <v>40722</v>
      </c>
      <c r="B673" s="1" t="str">
        <f t="shared" si="20"/>
        <v>HE08</v>
      </c>
      <c r="C673" s="1">
        <f>VLOOKUP(A673&amp;B673,Weather!$C$8:$G$247,2,1)</f>
        <v>64</v>
      </c>
      <c r="D673" s="1">
        <f>VLOOKUP(A673&amp;B673,Weather!$C$8:$G$247,3,1)</f>
        <v>70</v>
      </c>
      <c r="E673" s="18">
        <f>SupportData!$F$16*((SupportData!$F$17+(C673-32)*5/9)^2)*(SupportData!$F$18-D673/100)*SupportData!$F$10*2.6417205235815E-07/1000000</f>
        <v>0</v>
      </c>
      <c r="F673" s="18">
        <f>INDEX(Weather!$J$8:$AG$37,MATCH(A673,Weather!$I$8:$I$37,0),MATCH(B673,Weather!$J$7:$AG$7,0))*SupportData!$F$9/231000000</f>
        <v>0</v>
      </c>
      <c r="G673" s="1">
        <f>INDEX(LMP!$E$2:$AB$31,MATCH(sheet1!A673,LMP!$A$2:$A$31,0),MATCH(B673,LMP!$E$1:$AB$1,0))</f>
        <v>26.95</v>
      </c>
    </row>
    <row r="674" spans="1:7">
      <c r="A674" s="17">
        <f t="shared" si="19"/>
        <v>40722</v>
      </c>
      <c r="B674" s="1" t="str">
        <f t="shared" si="20"/>
        <v>HE09</v>
      </c>
      <c r="C674" s="1">
        <f>VLOOKUP(A674&amp;B674,Weather!$C$8:$G$247,2,1)</f>
        <v>64</v>
      </c>
      <c r="D674" s="1">
        <f>VLOOKUP(A674&amp;B674,Weather!$C$8:$G$247,3,1)</f>
        <v>70</v>
      </c>
      <c r="E674" s="18">
        <f>SupportData!$F$16*((SupportData!$F$17+(C674-32)*5/9)^2)*(SupportData!$F$18-D674/100)*SupportData!$F$10*2.6417205235815E-07/1000000</f>
        <v>0</v>
      </c>
      <c r="F674" s="18">
        <f>INDEX(Weather!$J$8:$AG$37,MATCH(A674,Weather!$I$8:$I$37,0),MATCH(B674,Weather!$J$7:$AG$7,0))*SupportData!$F$9/231000000</f>
        <v>0</v>
      </c>
      <c r="G674" s="1">
        <f>INDEX(LMP!$E$2:$AB$31,MATCH(sheet1!A674,LMP!$A$2:$A$31,0),MATCH(B674,LMP!$E$1:$AB$1,0))</f>
        <v>38.1</v>
      </c>
    </row>
    <row r="675" spans="1:7">
      <c r="A675" s="17">
        <f t="shared" si="19"/>
        <v>40722</v>
      </c>
      <c r="B675" s="1" t="str">
        <f t="shared" si="20"/>
        <v>HE10</v>
      </c>
      <c r="C675" s="1">
        <f>VLOOKUP(A675&amp;B675,Weather!$C$8:$G$247,2,1)</f>
        <v>66</v>
      </c>
      <c r="D675" s="1">
        <f>VLOOKUP(A675&amp;B675,Weather!$C$8:$G$247,3,1)</f>
        <v>68</v>
      </c>
      <c r="E675" s="18">
        <f>SupportData!$F$16*((SupportData!$F$17+(C675-32)*5/9)^2)*(SupportData!$F$18-D675/100)*SupportData!$F$10*2.6417205235815E-07/1000000</f>
        <v>0</v>
      </c>
      <c r="F675" s="18">
        <f>INDEX(Weather!$J$8:$AG$37,MATCH(A675,Weather!$I$8:$I$37,0),MATCH(B675,Weather!$J$7:$AG$7,0))*SupportData!$F$9/231000000</f>
        <v>0</v>
      </c>
      <c r="G675" s="1">
        <f>INDEX(LMP!$E$2:$AB$31,MATCH(sheet1!A675,LMP!$A$2:$A$31,0),MATCH(B675,LMP!$E$1:$AB$1,0))</f>
        <v>33.090000000000003</v>
      </c>
    </row>
    <row r="676" spans="1:7">
      <c r="A676" s="17">
        <f t="shared" si="19"/>
        <v>40722</v>
      </c>
      <c r="B676" s="1" t="str">
        <f t="shared" si="20"/>
        <v>HE11</v>
      </c>
      <c r="C676" s="1">
        <f>VLOOKUP(A676&amp;B676,Weather!$C$8:$G$247,2,1)</f>
        <v>66</v>
      </c>
      <c r="D676" s="1">
        <f>VLOOKUP(A676&amp;B676,Weather!$C$8:$G$247,3,1)</f>
        <v>68</v>
      </c>
      <c r="E676" s="18">
        <f>SupportData!$F$16*((SupportData!$F$17+(C676-32)*5/9)^2)*(SupportData!$F$18-D676/100)*SupportData!$F$10*2.6417205235815E-07/1000000</f>
        <v>0</v>
      </c>
      <c r="F676" s="18">
        <f>INDEX(Weather!$J$8:$AG$37,MATCH(A676,Weather!$I$8:$I$37,0),MATCH(B676,Weather!$J$7:$AG$7,0))*SupportData!$F$9/231000000</f>
        <v>0</v>
      </c>
      <c r="G676" s="1">
        <f>INDEX(LMP!$E$2:$AB$31,MATCH(sheet1!A676,LMP!$A$2:$A$31,0),MATCH(B676,LMP!$E$1:$AB$1,0))</f>
        <v>29.16</v>
      </c>
    </row>
    <row r="677" spans="1:7">
      <c r="A677" s="17">
        <f t="shared" si="19"/>
        <v>40722</v>
      </c>
      <c r="B677" s="1" t="str">
        <f t="shared" si="20"/>
        <v>HE12</v>
      </c>
      <c r="C677" s="1">
        <f>VLOOKUP(A677&amp;B677,Weather!$C$8:$G$247,2,1)</f>
        <v>66</v>
      </c>
      <c r="D677" s="1">
        <f>VLOOKUP(A677&amp;B677,Weather!$C$8:$G$247,3,1)</f>
        <v>68</v>
      </c>
      <c r="E677" s="18">
        <f>SupportData!$F$16*((SupportData!$F$17+(C677-32)*5/9)^2)*(SupportData!$F$18-D677/100)*SupportData!$F$10*2.6417205235815E-07/1000000</f>
        <v>0</v>
      </c>
      <c r="F677" s="18">
        <f>INDEX(Weather!$J$8:$AG$37,MATCH(A677,Weather!$I$8:$I$37,0),MATCH(B677,Weather!$J$7:$AG$7,0))*SupportData!$F$9/231000000</f>
        <v>0</v>
      </c>
      <c r="G677" s="1">
        <f>INDEX(LMP!$E$2:$AB$31,MATCH(sheet1!A677,LMP!$A$2:$A$31,0),MATCH(B677,LMP!$E$1:$AB$1,0))</f>
        <v>27.45</v>
      </c>
    </row>
    <row r="678" spans="1:7">
      <c r="A678" s="17">
        <f t="shared" si="19"/>
        <v>40722</v>
      </c>
      <c r="B678" s="1" t="str">
        <f t="shared" si="20"/>
        <v>HE13</v>
      </c>
      <c r="C678" s="1">
        <f>VLOOKUP(A678&amp;B678,Weather!$C$8:$G$247,2,1)</f>
        <v>68</v>
      </c>
      <c r="D678" s="1">
        <f>VLOOKUP(A678&amp;B678,Weather!$C$8:$G$247,3,1)</f>
        <v>66</v>
      </c>
      <c r="E678" s="18">
        <f>SupportData!$F$16*((SupportData!$F$17+(C678-32)*5/9)^2)*(SupportData!$F$18-D678/100)*SupportData!$F$10*2.6417205235815E-07/1000000</f>
        <v>0</v>
      </c>
      <c r="F678" s="18">
        <f>INDEX(Weather!$J$8:$AG$37,MATCH(A678,Weather!$I$8:$I$37,0),MATCH(B678,Weather!$J$7:$AG$7,0))*SupportData!$F$9/231000000</f>
        <v>0</v>
      </c>
      <c r="G678" s="1">
        <f>INDEX(LMP!$E$2:$AB$31,MATCH(sheet1!A678,LMP!$A$2:$A$31,0),MATCH(B678,LMP!$E$1:$AB$1,0))</f>
        <v>41.44</v>
      </c>
    </row>
    <row r="679" spans="1:7">
      <c r="A679" s="17">
        <f t="shared" si="19"/>
        <v>40722</v>
      </c>
      <c r="B679" s="1" t="str">
        <f t="shared" si="20"/>
        <v>HE14</v>
      </c>
      <c r="C679" s="1">
        <f>VLOOKUP(A679&amp;B679,Weather!$C$8:$G$247,2,1)</f>
        <v>68</v>
      </c>
      <c r="D679" s="1">
        <f>VLOOKUP(A679&amp;B679,Weather!$C$8:$G$247,3,1)</f>
        <v>66</v>
      </c>
      <c r="E679" s="18">
        <f>SupportData!$F$16*((SupportData!$F$17+(C679-32)*5/9)^2)*(SupportData!$F$18-D679/100)*SupportData!$F$10*2.6417205235815E-07/1000000</f>
        <v>0</v>
      </c>
      <c r="F679" s="18">
        <f>INDEX(Weather!$J$8:$AG$37,MATCH(A679,Weather!$I$8:$I$37,0),MATCH(B679,Weather!$J$7:$AG$7,0))*SupportData!$F$9/231000000</f>
        <v>0</v>
      </c>
      <c r="G679" s="1">
        <f>INDEX(LMP!$E$2:$AB$31,MATCH(sheet1!A679,LMP!$A$2:$A$31,0),MATCH(B679,LMP!$E$1:$AB$1,0))</f>
        <v>42.77</v>
      </c>
    </row>
    <row r="680" spans="1:7">
      <c r="A680" s="17">
        <f t="shared" si="19"/>
        <v>40722</v>
      </c>
      <c r="B680" s="1" t="str">
        <f t="shared" si="20"/>
        <v>HE15</v>
      </c>
      <c r="C680" s="1">
        <f>VLOOKUP(A680&amp;B680,Weather!$C$8:$G$247,2,1)</f>
        <v>68</v>
      </c>
      <c r="D680" s="1">
        <f>VLOOKUP(A680&amp;B680,Weather!$C$8:$G$247,3,1)</f>
        <v>66</v>
      </c>
      <c r="E680" s="18">
        <f>SupportData!$F$16*((SupportData!$F$17+(C680-32)*5/9)^2)*(SupportData!$F$18-D680/100)*SupportData!$F$10*2.6417205235815E-07/1000000</f>
        <v>0</v>
      </c>
      <c r="F680" s="18">
        <f>INDEX(Weather!$J$8:$AG$37,MATCH(A680,Weather!$I$8:$I$37,0),MATCH(B680,Weather!$J$7:$AG$7,0))*SupportData!$F$9/231000000</f>
        <v>0</v>
      </c>
      <c r="G680" s="1">
        <f>INDEX(LMP!$E$2:$AB$31,MATCH(sheet1!A680,LMP!$A$2:$A$31,0),MATCH(B680,LMP!$E$1:$AB$1,0))</f>
        <v>83.17</v>
      </c>
    </row>
    <row r="681" spans="1:7">
      <c r="A681" s="17">
        <f t="shared" si="19"/>
        <v>40722</v>
      </c>
      <c r="B681" s="1" t="str">
        <f t="shared" si="20"/>
        <v>HE16</v>
      </c>
      <c r="C681" s="1">
        <f>VLOOKUP(A681&amp;B681,Weather!$C$8:$G$247,2,1)</f>
        <v>72</v>
      </c>
      <c r="D681" s="1">
        <f>VLOOKUP(A681&amp;B681,Weather!$C$8:$G$247,3,1)</f>
        <v>57</v>
      </c>
      <c r="E681" s="18">
        <f>SupportData!$F$16*((SupportData!$F$17+(C681-32)*5/9)^2)*(SupportData!$F$18-D681/100)*SupportData!$F$10*2.6417205235815E-07/1000000</f>
        <v>0</v>
      </c>
      <c r="F681" s="18">
        <f>INDEX(Weather!$J$8:$AG$37,MATCH(A681,Weather!$I$8:$I$37,0),MATCH(B681,Weather!$J$7:$AG$7,0))*SupportData!$F$9/231000000</f>
        <v>0</v>
      </c>
      <c r="G681" s="1">
        <f>INDEX(LMP!$E$2:$AB$31,MATCH(sheet1!A681,LMP!$A$2:$A$31,0),MATCH(B681,LMP!$E$1:$AB$1,0))</f>
        <v>32.549999999999997</v>
      </c>
    </row>
    <row r="682" spans="1:7">
      <c r="A682" s="17">
        <f t="shared" ref="A682:A745" si="21">DATE(YEAR(A658),MONTH(A658),DAY(A658)+1)</f>
        <v>40722</v>
      </c>
      <c r="B682" s="1" t="str">
        <f t="shared" ref="B682:B745" si="22">B658</f>
        <v>HE17</v>
      </c>
      <c r="C682" s="1">
        <f>VLOOKUP(A682&amp;B682,Weather!$C$8:$G$247,2,1)</f>
        <v>72</v>
      </c>
      <c r="D682" s="1">
        <f>VLOOKUP(A682&amp;B682,Weather!$C$8:$G$247,3,1)</f>
        <v>57</v>
      </c>
      <c r="E682" s="18">
        <f>SupportData!$F$16*((SupportData!$F$17+(C682-32)*5/9)^2)*(SupportData!$F$18-D682/100)*SupportData!$F$10*2.6417205235815E-07/1000000</f>
        <v>0</v>
      </c>
      <c r="F682" s="18">
        <f>INDEX(Weather!$J$8:$AG$37,MATCH(A682,Weather!$I$8:$I$37,0),MATCH(B682,Weather!$J$7:$AG$7,0))*SupportData!$F$9/231000000</f>
        <v>0</v>
      </c>
      <c r="G682" s="1">
        <f>INDEX(LMP!$E$2:$AB$31,MATCH(sheet1!A682,LMP!$A$2:$A$31,0),MATCH(B682,LMP!$E$1:$AB$1,0))</f>
        <v>44.95</v>
      </c>
    </row>
    <row r="683" spans="1:7">
      <c r="A683" s="17">
        <f t="shared" si="21"/>
        <v>40722</v>
      </c>
      <c r="B683" s="1" t="str">
        <f t="shared" si="22"/>
        <v>HE18</v>
      </c>
      <c r="C683" s="1">
        <f>VLOOKUP(A683&amp;B683,Weather!$C$8:$G$247,2,1)</f>
        <v>72</v>
      </c>
      <c r="D683" s="1">
        <f>VLOOKUP(A683&amp;B683,Weather!$C$8:$G$247,3,1)</f>
        <v>57</v>
      </c>
      <c r="E683" s="18">
        <f>SupportData!$F$16*((SupportData!$F$17+(C683-32)*5/9)^2)*(SupportData!$F$18-D683/100)*SupportData!$F$10*2.6417205235815E-07/1000000</f>
        <v>0</v>
      </c>
      <c r="F683" s="18">
        <f>INDEX(Weather!$J$8:$AG$37,MATCH(A683,Weather!$I$8:$I$37,0),MATCH(B683,Weather!$J$7:$AG$7,0))*SupportData!$F$9/231000000</f>
        <v>0</v>
      </c>
      <c r="G683" s="1">
        <f>INDEX(LMP!$E$2:$AB$31,MATCH(sheet1!A683,LMP!$A$2:$A$31,0),MATCH(B683,LMP!$E$1:$AB$1,0))</f>
        <v>30.65</v>
      </c>
    </row>
    <row r="684" spans="1:7">
      <c r="A684" s="17">
        <f t="shared" si="21"/>
        <v>40722</v>
      </c>
      <c r="B684" s="1" t="str">
        <f t="shared" si="22"/>
        <v>HE19</v>
      </c>
      <c r="C684" s="1">
        <f>VLOOKUP(A684&amp;B684,Weather!$C$8:$G$247,2,1)</f>
        <v>68</v>
      </c>
      <c r="D684" s="1">
        <f>VLOOKUP(A684&amp;B684,Weather!$C$8:$G$247,3,1)</f>
        <v>66</v>
      </c>
      <c r="E684" s="18">
        <f>SupportData!$F$16*((SupportData!$F$17+(C684-32)*5/9)^2)*(SupportData!$F$18-D684/100)*SupportData!$F$10*2.6417205235815E-07/1000000</f>
        <v>0</v>
      </c>
      <c r="F684" s="18">
        <f>INDEX(Weather!$J$8:$AG$37,MATCH(A684,Weather!$I$8:$I$37,0),MATCH(B684,Weather!$J$7:$AG$7,0))*SupportData!$F$9/231000000</f>
        <v>0</v>
      </c>
      <c r="G684" s="1">
        <f>INDEX(LMP!$E$2:$AB$31,MATCH(sheet1!A684,LMP!$A$2:$A$31,0),MATCH(B684,LMP!$E$1:$AB$1,0))</f>
        <v>42.1</v>
      </c>
    </row>
    <row r="685" spans="1:7">
      <c r="A685" s="17">
        <f t="shared" si="21"/>
        <v>40722</v>
      </c>
      <c r="B685" s="1" t="str">
        <f t="shared" si="22"/>
        <v>HE20</v>
      </c>
      <c r="C685" s="1">
        <f>VLOOKUP(A685&amp;B685,Weather!$C$8:$G$247,2,1)</f>
        <v>68</v>
      </c>
      <c r="D685" s="1">
        <f>VLOOKUP(A685&amp;B685,Weather!$C$8:$G$247,3,1)</f>
        <v>66</v>
      </c>
      <c r="E685" s="18">
        <f>SupportData!$F$16*((SupportData!$F$17+(C685-32)*5/9)^2)*(SupportData!$F$18-D685/100)*SupportData!$F$10*2.6417205235815E-07/1000000</f>
        <v>0</v>
      </c>
      <c r="F685" s="18">
        <f>INDEX(Weather!$J$8:$AG$37,MATCH(A685,Weather!$I$8:$I$37,0),MATCH(B685,Weather!$J$7:$AG$7,0))*SupportData!$F$9/231000000</f>
        <v>0</v>
      </c>
      <c r="G685" s="1">
        <f>INDEX(LMP!$E$2:$AB$31,MATCH(sheet1!A685,LMP!$A$2:$A$31,0),MATCH(B685,LMP!$E$1:$AB$1,0))</f>
        <v>28.51</v>
      </c>
    </row>
    <row r="686" spans="1:7">
      <c r="A686" s="17">
        <f t="shared" si="21"/>
        <v>40722</v>
      </c>
      <c r="B686" s="1" t="str">
        <f t="shared" si="22"/>
        <v>HE21</v>
      </c>
      <c r="C686" s="1">
        <f>VLOOKUP(A686&amp;B686,Weather!$C$8:$G$247,2,1)</f>
        <v>68</v>
      </c>
      <c r="D686" s="1">
        <f>VLOOKUP(A686&amp;B686,Weather!$C$8:$G$247,3,1)</f>
        <v>66</v>
      </c>
      <c r="E686" s="18">
        <f>SupportData!$F$16*((SupportData!$F$17+(C686-32)*5/9)^2)*(SupportData!$F$18-D686/100)*SupportData!$F$10*2.6417205235815E-07/1000000</f>
        <v>0</v>
      </c>
      <c r="F686" s="18">
        <f>INDEX(Weather!$J$8:$AG$37,MATCH(A686,Weather!$I$8:$I$37,0),MATCH(B686,Weather!$J$7:$AG$7,0))*SupportData!$F$9/231000000</f>
        <v>0</v>
      </c>
      <c r="G686" s="1">
        <f>INDEX(LMP!$E$2:$AB$31,MATCH(sheet1!A686,LMP!$A$2:$A$31,0),MATCH(B686,LMP!$E$1:$AB$1,0))</f>
        <v>29.96</v>
      </c>
    </row>
    <row r="687" spans="1:7">
      <c r="A687" s="17">
        <f t="shared" si="21"/>
        <v>40722</v>
      </c>
      <c r="B687" s="1" t="str">
        <f t="shared" si="22"/>
        <v>HE22</v>
      </c>
      <c r="C687" s="1">
        <f>VLOOKUP(A687&amp;B687,Weather!$C$8:$G$247,2,1)</f>
        <v>60</v>
      </c>
      <c r="D687" s="1">
        <f>VLOOKUP(A687&amp;B687,Weather!$C$8:$G$247,3,1)</f>
        <v>87</v>
      </c>
      <c r="E687" s="18">
        <f>SupportData!$F$16*((SupportData!$F$17+(C687-32)*5/9)^2)*(SupportData!$F$18-D687/100)*SupportData!$F$10*2.6417205235815E-07/1000000</f>
        <v>0</v>
      </c>
      <c r="F687" s="18">
        <f>INDEX(Weather!$J$8:$AG$37,MATCH(A687,Weather!$I$8:$I$37,0),MATCH(B687,Weather!$J$7:$AG$7,0))*SupportData!$F$9/231000000</f>
        <v>0</v>
      </c>
      <c r="G687" s="1">
        <f>INDEX(LMP!$E$2:$AB$31,MATCH(sheet1!A687,LMP!$A$2:$A$31,0),MATCH(B687,LMP!$E$1:$AB$1,0))</f>
        <v>28.15</v>
      </c>
    </row>
    <row r="688" spans="1:7">
      <c r="A688" s="17">
        <f t="shared" si="21"/>
        <v>40722</v>
      </c>
      <c r="B688" s="1" t="str">
        <f t="shared" si="22"/>
        <v>HE23</v>
      </c>
      <c r="C688" s="1">
        <f>VLOOKUP(A688&amp;B688,Weather!$C$8:$G$247,2,1)</f>
        <v>60</v>
      </c>
      <c r="D688" s="1">
        <f>VLOOKUP(A688&amp;B688,Weather!$C$8:$G$247,3,1)</f>
        <v>87</v>
      </c>
      <c r="E688" s="18">
        <f>SupportData!$F$16*((SupportData!$F$17+(C688-32)*5/9)^2)*(SupportData!$F$18-D688/100)*SupportData!$F$10*2.6417205235815E-07/1000000</f>
        <v>0</v>
      </c>
      <c r="F688" s="18">
        <f>INDEX(Weather!$J$8:$AG$37,MATCH(A688,Weather!$I$8:$I$37,0),MATCH(B688,Weather!$J$7:$AG$7,0))*SupportData!$F$9/231000000</f>
        <v>0</v>
      </c>
      <c r="G688" s="1">
        <f>INDEX(LMP!$E$2:$AB$31,MATCH(sheet1!A688,LMP!$A$2:$A$31,0),MATCH(B688,LMP!$E$1:$AB$1,0))</f>
        <v>23.74</v>
      </c>
    </row>
    <row r="689" spans="1:7">
      <c r="A689" s="17">
        <f t="shared" si="21"/>
        <v>40722</v>
      </c>
      <c r="B689" s="1" t="str">
        <f t="shared" si="22"/>
        <v>HE24</v>
      </c>
      <c r="C689" s="1">
        <f>VLOOKUP(A689&amp;B689,Weather!$C$8:$G$247,2,1)</f>
        <v>60</v>
      </c>
      <c r="D689" s="1">
        <f>VLOOKUP(A689&amp;B689,Weather!$C$8:$G$247,3,1)</f>
        <v>87</v>
      </c>
      <c r="E689" s="18">
        <f>SupportData!$F$16*((SupportData!$F$17+(C689-32)*5/9)^2)*(SupportData!$F$18-D689/100)*SupportData!$F$10*2.6417205235815E-07/1000000</f>
        <v>0</v>
      </c>
      <c r="F689" s="18">
        <f>INDEX(Weather!$J$8:$AG$37,MATCH(A689,Weather!$I$8:$I$37,0),MATCH(B689,Weather!$J$7:$AG$7,0))*SupportData!$F$9/231000000</f>
        <v>0</v>
      </c>
      <c r="G689" s="1">
        <f>INDEX(LMP!$E$2:$AB$31,MATCH(sheet1!A689,LMP!$A$2:$A$31,0),MATCH(B689,LMP!$E$1:$AB$1,0))</f>
        <v>20.62</v>
      </c>
    </row>
    <row r="690" spans="1:7">
      <c r="A690" s="17">
        <f t="shared" si="21"/>
        <v>40723</v>
      </c>
      <c r="B690" s="1" t="str">
        <f t="shared" si="22"/>
        <v>HE01</v>
      </c>
      <c r="C690" s="1">
        <f>VLOOKUP(A690&amp;B690,Weather!$C$8:$G$247,2,1)</f>
        <v>60</v>
      </c>
      <c r="D690" s="1">
        <f>VLOOKUP(A690&amp;B690,Weather!$C$8:$G$247,3,1)</f>
        <v>81</v>
      </c>
      <c r="E690" s="18">
        <f>SupportData!$F$16*((SupportData!$F$17+(C690-32)*5/9)^2)*(SupportData!$F$18-D690/100)*SupportData!$F$10*2.6417205235815E-07/1000000</f>
        <v>0</v>
      </c>
      <c r="F690" s="18">
        <f>INDEX(Weather!$J$8:$AG$37,MATCH(A690,Weather!$I$8:$I$37,0),MATCH(B690,Weather!$J$7:$AG$7,0))*SupportData!$F$9/231000000</f>
        <v>0</v>
      </c>
      <c r="G690" s="1">
        <f>INDEX(LMP!$E$2:$AB$31,MATCH(sheet1!A690,LMP!$A$2:$A$31,0),MATCH(B690,LMP!$E$1:$AB$1,0))</f>
        <v>7.2</v>
      </c>
    </row>
    <row r="691" spans="1:7">
      <c r="A691" s="17">
        <f t="shared" si="21"/>
        <v>40723</v>
      </c>
      <c r="B691" s="1" t="str">
        <f t="shared" si="22"/>
        <v>HE02</v>
      </c>
      <c r="C691" s="1">
        <f>VLOOKUP(A691&amp;B691,Weather!$C$8:$G$247,2,1)</f>
        <v>60</v>
      </c>
      <c r="D691" s="1">
        <f>VLOOKUP(A691&amp;B691,Weather!$C$8:$G$247,3,1)</f>
        <v>81</v>
      </c>
      <c r="E691" s="18">
        <f>SupportData!$F$16*((SupportData!$F$17+(C691-32)*5/9)^2)*(SupportData!$F$18-D691/100)*SupportData!$F$10*2.6417205235815E-07/1000000</f>
        <v>0</v>
      </c>
      <c r="F691" s="18">
        <f>INDEX(Weather!$J$8:$AG$37,MATCH(A691,Weather!$I$8:$I$37,0),MATCH(B691,Weather!$J$7:$AG$7,0))*SupportData!$F$9/231000000</f>
        <v>0</v>
      </c>
      <c r="G691" s="1">
        <f>INDEX(LMP!$E$2:$AB$31,MATCH(sheet1!A691,LMP!$A$2:$A$31,0),MATCH(B691,LMP!$E$1:$AB$1,0))</f>
        <v>16.66</v>
      </c>
    </row>
    <row r="692" spans="1:7">
      <c r="A692" s="17">
        <f t="shared" si="21"/>
        <v>40723</v>
      </c>
      <c r="B692" s="1" t="str">
        <f t="shared" si="22"/>
        <v>HE03</v>
      </c>
      <c r="C692" s="1">
        <f>VLOOKUP(A692&amp;B692,Weather!$C$8:$G$247,2,1)</f>
        <v>60</v>
      </c>
      <c r="D692" s="1">
        <f>VLOOKUP(A692&amp;B692,Weather!$C$8:$G$247,3,1)</f>
        <v>81</v>
      </c>
      <c r="E692" s="18">
        <f>SupportData!$F$16*((SupportData!$F$17+(C692-32)*5/9)^2)*(SupportData!$F$18-D692/100)*SupportData!$F$10*2.6417205235815E-07/1000000</f>
        <v>0</v>
      </c>
      <c r="F692" s="18">
        <f>INDEX(Weather!$J$8:$AG$37,MATCH(A692,Weather!$I$8:$I$37,0),MATCH(B692,Weather!$J$7:$AG$7,0))*SupportData!$F$9/231000000</f>
        <v>0</v>
      </c>
      <c r="G692" s="1">
        <f>INDEX(LMP!$E$2:$AB$31,MATCH(sheet1!A692,LMP!$A$2:$A$31,0),MATCH(B692,LMP!$E$1:$AB$1,0))</f>
        <v>16.850000000000001</v>
      </c>
    </row>
    <row r="693" spans="1:7">
      <c r="A693" s="17">
        <f t="shared" si="21"/>
        <v>40723</v>
      </c>
      <c r="B693" s="1" t="str">
        <f t="shared" si="22"/>
        <v>HE04</v>
      </c>
      <c r="C693" s="1">
        <f>VLOOKUP(A693&amp;B693,Weather!$C$8:$G$247,2,1)</f>
        <v>56</v>
      </c>
      <c r="D693" s="1">
        <f>VLOOKUP(A693&amp;B693,Weather!$C$8:$G$247,3,1)</f>
        <v>83</v>
      </c>
      <c r="E693" s="18">
        <f>SupportData!$F$16*((SupportData!$F$17+(C693-32)*5/9)^2)*(SupportData!$F$18-D693/100)*SupportData!$F$10*2.6417205235815E-07/1000000</f>
        <v>0</v>
      </c>
      <c r="F693" s="18">
        <f>INDEX(Weather!$J$8:$AG$37,MATCH(A693,Weather!$I$8:$I$37,0),MATCH(B693,Weather!$J$7:$AG$7,0))*SupportData!$F$9/231000000</f>
        <v>0</v>
      </c>
      <c r="G693" s="1">
        <f>INDEX(LMP!$E$2:$AB$31,MATCH(sheet1!A693,LMP!$A$2:$A$31,0),MATCH(B693,LMP!$E$1:$AB$1,0))</f>
        <v>3.93</v>
      </c>
    </row>
    <row r="694" spans="1:7">
      <c r="A694" s="17">
        <f t="shared" si="21"/>
        <v>40723</v>
      </c>
      <c r="B694" s="1" t="str">
        <f t="shared" si="22"/>
        <v>HE05</v>
      </c>
      <c r="C694" s="1">
        <f>VLOOKUP(A694&amp;B694,Weather!$C$8:$G$247,2,1)</f>
        <v>56</v>
      </c>
      <c r="D694" s="1">
        <f>VLOOKUP(A694&amp;B694,Weather!$C$8:$G$247,3,1)</f>
        <v>83</v>
      </c>
      <c r="E694" s="18">
        <f>SupportData!$F$16*((SupportData!$F$17+(C694-32)*5/9)^2)*(SupportData!$F$18-D694/100)*SupportData!$F$10*2.6417205235815E-07/1000000</f>
        <v>0</v>
      </c>
      <c r="F694" s="18">
        <f>INDEX(Weather!$J$8:$AG$37,MATCH(A694,Weather!$I$8:$I$37,0),MATCH(B694,Weather!$J$7:$AG$7,0))*SupportData!$F$9/231000000</f>
        <v>0</v>
      </c>
      <c r="G694" s="1">
        <f>INDEX(LMP!$E$2:$AB$31,MATCH(sheet1!A694,LMP!$A$2:$A$31,0),MATCH(B694,LMP!$E$1:$AB$1,0))</f>
        <v>20.66</v>
      </c>
    </row>
    <row r="695" spans="1:7">
      <c r="A695" s="17">
        <f t="shared" si="21"/>
        <v>40723</v>
      </c>
      <c r="B695" s="1" t="str">
        <f t="shared" si="22"/>
        <v>HE06</v>
      </c>
      <c r="C695" s="1">
        <f>VLOOKUP(A695&amp;B695,Weather!$C$8:$G$247,2,1)</f>
        <v>56</v>
      </c>
      <c r="D695" s="1">
        <f>VLOOKUP(A695&amp;B695,Weather!$C$8:$G$247,3,1)</f>
        <v>83</v>
      </c>
      <c r="E695" s="18">
        <f>SupportData!$F$16*((SupportData!$F$17+(C695-32)*5/9)^2)*(SupportData!$F$18-D695/100)*SupportData!$F$10*2.6417205235815E-07/1000000</f>
        <v>0</v>
      </c>
      <c r="F695" s="18">
        <f>INDEX(Weather!$J$8:$AG$37,MATCH(A695,Weather!$I$8:$I$37,0),MATCH(B695,Weather!$J$7:$AG$7,0))*SupportData!$F$9/231000000</f>
        <v>0</v>
      </c>
      <c r="G695" s="1">
        <f>INDEX(LMP!$E$2:$AB$31,MATCH(sheet1!A695,LMP!$A$2:$A$31,0),MATCH(B695,LMP!$E$1:$AB$1,0))</f>
        <v>13.66</v>
      </c>
    </row>
    <row r="696" spans="1:7">
      <c r="A696" s="17">
        <f t="shared" si="21"/>
        <v>40723</v>
      </c>
      <c r="B696" s="1" t="str">
        <f t="shared" si="22"/>
        <v>HE07</v>
      </c>
      <c r="C696" s="1">
        <f>VLOOKUP(A696&amp;B696,Weather!$C$8:$G$247,2,1)</f>
        <v>61</v>
      </c>
      <c r="D696" s="1">
        <f>VLOOKUP(A696&amp;B696,Weather!$C$8:$G$247,3,1)</f>
        <v>72</v>
      </c>
      <c r="E696" s="18">
        <f>SupportData!$F$16*((SupportData!$F$17+(C696-32)*5/9)^2)*(SupportData!$F$18-D696/100)*SupportData!$F$10*2.6417205235815E-07/1000000</f>
        <v>0</v>
      </c>
      <c r="F696" s="18">
        <f>INDEX(Weather!$J$8:$AG$37,MATCH(A696,Weather!$I$8:$I$37,0),MATCH(B696,Weather!$J$7:$AG$7,0))*SupportData!$F$9/231000000</f>
        <v>0</v>
      </c>
      <c r="G696" s="1">
        <f>INDEX(LMP!$E$2:$AB$31,MATCH(sheet1!A696,LMP!$A$2:$A$31,0),MATCH(B696,LMP!$E$1:$AB$1,0))</f>
        <v>20</v>
      </c>
    </row>
    <row r="697" spans="1:7">
      <c r="A697" s="17">
        <f t="shared" si="21"/>
        <v>40723</v>
      </c>
      <c r="B697" s="1" t="str">
        <f t="shared" si="22"/>
        <v>HE08</v>
      </c>
      <c r="C697" s="1">
        <f>VLOOKUP(A697&amp;B697,Weather!$C$8:$G$247,2,1)</f>
        <v>61</v>
      </c>
      <c r="D697" s="1">
        <f>VLOOKUP(A697&amp;B697,Weather!$C$8:$G$247,3,1)</f>
        <v>72</v>
      </c>
      <c r="E697" s="18">
        <f>SupportData!$F$16*((SupportData!$F$17+(C697-32)*5/9)^2)*(SupportData!$F$18-D697/100)*SupportData!$F$10*2.6417205235815E-07/1000000</f>
        <v>0</v>
      </c>
      <c r="F697" s="18">
        <f>INDEX(Weather!$J$8:$AG$37,MATCH(A697,Weather!$I$8:$I$37,0),MATCH(B697,Weather!$J$7:$AG$7,0))*SupportData!$F$9/231000000</f>
        <v>0</v>
      </c>
      <c r="G697" s="1">
        <f>INDEX(LMP!$E$2:$AB$31,MATCH(sheet1!A697,LMP!$A$2:$A$31,0),MATCH(B697,LMP!$E$1:$AB$1,0))</f>
        <v>31.39</v>
      </c>
    </row>
    <row r="698" spans="1:7">
      <c r="A698" s="17">
        <f t="shared" si="21"/>
        <v>40723</v>
      </c>
      <c r="B698" s="1" t="str">
        <f t="shared" si="22"/>
        <v>HE09</v>
      </c>
      <c r="C698" s="1">
        <f>VLOOKUP(A698&amp;B698,Weather!$C$8:$G$247,2,1)</f>
        <v>61</v>
      </c>
      <c r="D698" s="1">
        <f>VLOOKUP(A698&amp;B698,Weather!$C$8:$G$247,3,1)</f>
        <v>72</v>
      </c>
      <c r="E698" s="18">
        <f>SupportData!$F$16*((SupportData!$F$17+(C698-32)*5/9)^2)*(SupportData!$F$18-D698/100)*SupportData!$F$10*2.6417205235815E-07/1000000</f>
        <v>0</v>
      </c>
      <c r="F698" s="18">
        <f>INDEX(Weather!$J$8:$AG$37,MATCH(A698,Weather!$I$8:$I$37,0),MATCH(B698,Weather!$J$7:$AG$7,0))*SupportData!$F$9/231000000</f>
        <v>0</v>
      </c>
      <c r="G698" s="1">
        <f>INDEX(LMP!$E$2:$AB$31,MATCH(sheet1!A698,LMP!$A$2:$A$31,0),MATCH(B698,LMP!$E$1:$AB$1,0))</f>
        <v>25.41</v>
      </c>
    </row>
    <row r="699" spans="1:7">
      <c r="A699" s="17">
        <f t="shared" si="21"/>
        <v>40723</v>
      </c>
      <c r="B699" s="1" t="str">
        <f t="shared" si="22"/>
        <v>HE10</v>
      </c>
      <c r="C699" s="1">
        <f>VLOOKUP(A699&amp;B699,Weather!$C$8:$G$247,2,1)</f>
        <v>70</v>
      </c>
      <c r="D699" s="1">
        <f>VLOOKUP(A699&amp;B699,Weather!$C$8:$G$247,3,1)</f>
        <v>55</v>
      </c>
      <c r="E699" s="18">
        <f>SupportData!$F$16*((SupportData!$F$17+(C699-32)*5/9)^2)*(SupportData!$F$18-D699/100)*SupportData!$F$10*2.6417205235815E-07/1000000</f>
        <v>0</v>
      </c>
      <c r="F699" s="18">
        <f>INDEX(Weather!$J$8:$AG$37,MATCH(A699,Weather!$I$8:$I$37,0),MATCH(B699,Weather!$J$7:$AG$7,0))*SupportData!$F$9/231000000</f>
        <v>0</v>
      </c>
      <c r="G699" s="1">
        <f>INDEX(LMP!$E$2:$AB$31,MATCH(sheet1!A699,LMP!$A$2:$A$31,0),MATCH(B699,LMP!$E$1:$AB$1,0))</f>
        <v>26.85</v>
      </c>
    </row>
    <row r="700" spans="1:7">
      <c r="A700" s="17">
        <f t="shared" si="21"/>
        <v>40723</v>
      </c>
      <c r="B700" s="1" t="str">
        <f t="shared" si="22"/>
        <v>HE11</v>
      </c>
      <c r="C700" s="1">
        <f>VLOOKUP(A700&amp;B700,Weather!$C$8:$G$247,2,1)</f>
        <v>70</v>
      </c>
      <c r="D700" s="1">
        <f>VLOOKUP(A700&amp;B700,Weather!$C$8:$G$247,3,1)</f>
        <v>55</v>
      </c>
      <c r="E700" s="18">
        <f>SupportData!$F$16*((SupportData!$F$17+(C700-32)*5/9)^2)*(SupportData!$F$18-D700/100)*SupportData!$F$10*2.6417205235815E-07/1000000</f>
        <v>0</v>
      </c>
      <c r="F700" s="18">
        <f>INDEX(Weather!$J$8:$AG$37,MATCH(A700,Weather!$I$8:$I$37,0),MATCH(B700,Weather!$J$7:$AG$7,0))*SupportData!$F$9/231000000</f>
        <v>0</v>
      </c>
      <c r="G700" s="1">
        <f>INDEX(LMP!$E$2:$AB$31,MATCH(sheet1!A700,LMP!$A$2:$A$31,0),MATCH(B700,LMP!$E$1:$AB$1,0))</f>
        <v>31.7</v>
      </c>
    </row>
    <row r="701" spans="1:7">
      <c r="A701" s="17">
        <f t="shared" si="21"/>
        <v>40723</v>
      </c>
      <c r="B701" s="1" t="str">
        <f t="shared" si="22"/>
        <v>HE12</v>
      </c>
      <c r="C701" s="1">
        <f>VLOOKUP(A701&amp;B701,Weather!$C$8:$G$247,2,1)</f>
        <v>70</v>
      </c>
      <c r="D701" s="1">
        <f>VLOOKUP(A701&amp;B701,Weather!$C$8:$G$247,3,1)</f>
        <v>55</v>
      </c>
      <c r="E701" s="18">
        <f>SupportData!$F$16*((SupportData!$F$17+(C701-32)*5/9)^2)*(SupportData!$F$18-D701/100)*SupportData!$F$10*2.6417205235815E-07/1000000</f>
        <v>0</v>
      </c>
      <c r="F701" s="18">
        <f>INDEX(Weather!$J$8:$AG$37,MATCH(A701,Weather!$I$8:$I$37,0),MATCH(B701,Weather!$J$7:$AG$7,0))*SupportData!$F$9/231000000</f>
        <v>0</v>
      </c>
      <c r="G701" s="1">
        <f>INDEX(LMP!$E$2:$AB$31,MATCH(sheet1!A701,LMP!$A$2:$A$31,0),MATCH(B701,LMP!$E$1:$AB$1,0))</f>
        <v>30.16</v>
      </c>
    </row>
    <row r="702" spans="1:7">
      <c r="A702" s="17">
        <f t="shared" si="21"/>
        <v>40723</v>
      </c>
      <c r="B702" s="1" t="str">
        <f t="shared" si="22"/>
        <v>HE13</v>
      </c>
      <c r="C702" s="1">
        <f>VLOOKUP(A702&amp;B702,Weather!$C$8:$G$247,2,1)</f>
        <v>76</v>
      </c>
      <c r="D702" s="1">
        <f>VLOOKUP(A702&amp;B702,Weather!$C$8:$G$247,3,1)</f>
        <v>50</v>
      </c>
      <c r="E702" s="18">
        <f>SupportData!$F$16*((SupportData!$F$17+(C702-32)*5/9)^2)*(SupportData!$F$18-D702/100)*SupportData!$F$10*2.6417205235815E-07/1000000</f>
        <v>0</v>
      </c>
      <c r="F702" s="18">
        <f>INDEX(Weather!$J$8:$AG$37,MATCH(A702,Weather!$I$8:$I$37,0),MATCH(B702,Weather!$J$7:$AG$7,0))*SupportData!$F$9/231000000</f>
        <v>0</v>
      </c>
      <c r="G702" s="1">
        <f>INDEX(LMP!$E$2:$AB$31,MATCH(sheet1!A702,LMP!$A$2:$A$31,0),MATCH(B702,LMP!$E$1:$AB$1,0))</f>
        <v>67.569999999999993</v>
      </c>
    </row>
    <row r="703" spans="1:7">
      <c r="A703" s="17">
        <f t="shared" si="21"/>
        <v>40723</v>
      </c>
      <c r="B703" s="1" t="str">
        <f t="shared" si="22"/>
        <v>HE14</v>
      </c>
      <c r="C703" s="1">
        <f>VLOOKUP(A703&amp;B703,Weather!$C$8:$G$247,2,1)</f>
        <v>76</v>
      </c>
      <c r="D703" s="1">
        <f>VLOOKUP(A703&amp;B703,Weather!$C$8:$G$247,3,1)</f>
        <v>50</v>
      </c>
      <c r="E703" s="18">
        <f>SupportData!$F$16*((SupportData!$F$17+(C703-32)*5/9)^2)*(SupportData!$F$18-D703/100)*SupportData!$F$10*2.6417205235815E-07/1000000</f>
        <v>0</v>
      </c>
      <c r="F703" s="18">
        <f>INDEX(Weather!$J$8:$AG$37,MATCH(A703,Weather!$I$8:$I$37,0),MATCH(B703,Weather!$J$7:$AG$7,0))*SupportData!$F$9/231000000</f>
        <v>0</v>
      </c>
      <c r="G703" s="1">
        <f>INDEX(LMP!$E$2:$AB$31,MATCH(sheet1!A703,LMP!$A$2:$A$31,0),MATCH(B703,LMP!$E$1:$AB$1,0))</f>
        <v>28.88</v>
      </c>
    </row>
    <row r="704" spans="1:7">
      <c r="A704" s="17">
        <f t="shared" si="21"/>
        <v>40723</v>
      </c>
      <c r="B704" s="1" t="str">
        <f t="shared" si="22"/>
        <v>HE15</v>
      </c>
      <c r="C704" s="1">
        <f>VLOOKUP(A704&amp;B704,Weather!$C$8:$G$247,2,1)</f>
        <v>76</v>
      </c>
      <c r="D704" s="1">
        <f>VLOOKUP(A704&amp;B704,Weather!$C$8:$G$247,3,1)</f>
        <v>50</v>
      </c>
      <c r="E704" s="18">
        <f>SupportData!$F$16*((SupportData!$F$17+(C704-32)*5/9)^2)*(SupportData!$F$18-D704/100)*SupportData!$F$10*2.6417205235815E-07/1000000</f>
        <v>0</v>
      </c>
      <c r="F704" s="18">
        <f>INDEX(Weather!$J$8:$AG$37,MATCH(A704,Weather!$I$8:$I$37,0),MATCH(B704,Weather!$J$7:$AG$7,0))*SupportData!$F$9/231000000</f>
        <v>0</v>
      </c>
      <c r="G704" s="1">
        <f>INDEX(LMP!$E$2:$AB$31,MATCH(sheet1!A704,LMP!$A$2:$A$31,0),MATCH(B704,LMP!$E$1:$AB$1,0))</f>
        <v>27.69</v>
      </c>
    </row>
    <row r="705" spans="1:7">
      <c r="A705" s="17">
        <f t="shared" si="21"/>
        <v>40723</v>
      </c>
      <c r="B705" s="1" t="str">
        <f t="shared" si="22"/>
        <v>HE16</v>
      </c>
      <c r="C705" s="1">
        <f>VLOOKUP(A705&amp;B705,Weather!$C$8:$G$247,2,1)</f>
        <v>74</v>
      </c>
      <c r="D705" s="1">
        <f>VLOOKUP(A705&amp;B705,Weather!$C$8:$G$247,3,1)</f>
        <v>48</v>
      </c>
      <c r="E705" s="18">
        <f>SupportData!$F$16*((SupportData!$F$17+(C705-32)*5/9)^2)*(SupportData!$F$18-D705/100)*SupportData!$F$10*2.6417205235815E-07/1000000</f>
        <v>0</v>
      </c>
      <c r="F705" s="18">
        <f>INDEX(Weather!$J$8:$AG$37,MATCH(A705,Weather!$I$8:$I$37,0),MATCH(B705,Weather!$J$7:$AG$7,0))*SupportData!$F$9/231000000</f>
        <v>0</v>
      </c>
      <c r="G705" s="1">
        <f>INDEX(LMP!$E$2:$AB$31,MATCH(sheet1!A705,LMP!$A$2:$A$31,0),MATCH(B705,LMP!$E$1:$AB$1,0))</f>
        <v>44.45</v>
      </c>
    </row>
    <row r="706" spans="1:7">
      <c r="A706" s="17">
        <f t="shared" si="21"/>
        <v>40723</v>
      </c>
      <c r="B706" s="1" t="str">
        <f t="shared" si="22"/>
        <v>HE17</v>
      </c>
      <c r="C706" s="1">
        <f>VLOOKUP(A706&amp;B706,Weather!$C$8:$G$247,2,1)</f>
        <v>74</v>
      </c>
      <c r="D706" s="1">
        <f>VLOOKUP(A706&amp;B706,Weather!$C$8:$G$247,3,1)</f>
        <v>48</v>
      </c>
      <c r="E706" s="18">
        <f>SupportData!$F$16*((SupportData!$F$17+(C706-32)*5/9)^2)*(SupportData!$F$18-D706/100)*SupportData!$F$10*2.6417205235815E-07/1000000</f>
        <v>0</v>
      </c>
      <c r="F706" s="18">
        <f>INDEX(Weather!$J$8:$AG$37,MATCH(A706,Weather!$I$8:$I$37,0),MATCH(B706,Weather!$J$7:$AG$7,0))*SupportData!$F$9/231000000</f>
        <v>0</v>
      </c>
      <c r="G706" s="1">
        <f>INDEX(LMP!$E$2:$AB$31,MATCH(sheet1!A706,LMP!$A$2:$A$31,0),MATCH(B706,LMP!$E$1:$AB$1,0))</f>
        <v>51.77</v>
      </c>
    </row>
    <row r="707" spans="1:7">
      <c r="A707" s="17">
        <f t="shared" si="21"/>
        <v>40723</v>
      </c>
      <c r="B707" s="1" t="str">
        <f t="shared" si="22"/>
        <v>HE18</v>
      </c>
      <c r="C707" s="1">
        <f>VLOOKUP(A707&amp;B707,Weather!$C$8:$G$247,2,1)</f>
        <v>74</v>
      </c>
      <c r="D707" s="1">
        <f>VLOOKUP(A707&amp;B707,Weather!$C$8:$G$247,3,1)</f>
        <v>48</v>
      </c>
      <c r="E707" s="18">
        <f>SupportData!$F$16*((SupportData!$F$17+(C707-32)*5/9)^2)*(SupportData!$F$18-D707/100)*SupportData!$F$10*2.6417205235815E-07/1000000</f>
        <v>0</v>
      </c>
      <c r="F707" s="18">
        <f>INDEX(Weather!$J$8:$AG$37,MATCH(A707,Weather!$I$8:$I$37,0),MATCH(B707,Weather!$J$7:$AG$7,0))*SupportData!$F$9/231000000</f>
        <v>0</v>
      </c>
      <c r="G707" s="1">
        <f>INDEX(LMP!$E$2:$AB$31,MATCH(sheet1!A707,LMP!$A$2:$A$31,0),MATCH(B707,LMP!$E$1:$AB$1,0))</f>
        <v>59.48</v>
      </c>
    </row>
    <row r="708" spans="1:7">
      <c r="A708" s="17">
        <f t="shared" si="21"/>
        <v>40723</v>
      </c>
      <c r="B708" s="1" t="str">
        <f t="shared" si="22"/>
        <v>HE19</v>
      </c>
      <c r="C708" s="1">
        <f>VLOOKUP(A708&amp;B708,Weather!$C$8:$G$247,2,1)</f>
        <v>73</v>
      </c>
      <c r="D708" s="1">
        <f>VLOOKUP(A708&amp;B708,Weather!$C$8:$G$247,3,1)</f>
        <v>48</v>
      </c>
      <c r="E708" s="18">
        <f>SupportData!$F$16*((SupportData!$F$17+(C708-32)*5/9)^2)*(SupportData!$F$18-D708/100)*SupportData!$F$10*2.6417205235815E-07/1000000</f>
        <v>0</v>
      </c>
      <c r="F708" s="18">
        <f>INDEX(Weather!$J$8:$AG$37,MATCH(A708,Weather!$I$8:$I$37,0),MATCH(B708,Weather!$J$7:$AG$7,0))*SupportData!$F$9/231000000</f>
        <v>0</v>
      </c>
      <c r="G708" s="1">
        <f>INDEX(LMP!$E$2:$AB$31,MATCH(sheet1!A708,LMP!$A$2:$A$31,0),MATCH(B708,LMP!$E$1:$AB$1,0))</f>
        <v>54.82</v>
      </c>
    </row>
    <row r="709" spans="1:7">
      <c r="A709" s="17">
        <f t="shared" si="21"/>
        <v>40723</v>
      </c>
      <c r="B709" s="1" t="str">
        <f t="shared" si="22"/>
        <v>HE20</v>
      </c>
      <c r="C709" s="1">
        <f>VLOOKUP(A709&amp;B709,Weather!$C$8:$G$247,2,1)</f>
        <v>73</v>
      </c>
      <c r="D709" s="1">
        <f>VLOOKUP(A709&amp;B709,Weather!$C$8:$G$247,3,1)</f>
        <v>48</v>
      </c>
      <c r="E709" s="18">
        <f>SupportData!$F$16*((SupportData!$F$17+(C709-32)*5/9)^2)*(SupportData!$F$18-D709/100)*SupportData!$F$10*2.6417205235815E-07/1000000</f>
        <v>0</v>
      </c>
      <c r="F709" s="18">
        <f>INDEX(Weather!$J$8:$AG$37,MATCH(A709,Weather!$I$8:$I$37,0),MATCH(B709,Weather!$J$7:$AG$7,0))*SupportData!$F$9/231000000</f>
        <v>0</v>
      </c>
      <c r="G709" s="1">
        <f>INDEX(LMP!$E$2:$AB$31,MATCH(sheet1!A709,LMP!$A$2:$A$31,0),MATCH(B709,LMP!$E$1:$AB$1,0))</f>
        <v>29.54</v>
      </c>
    </row>
    <row r="710" spans="1:7">
      <c r="A710" s="17">
        <f t="shared" si="21"/>
        <v>40723</v>
      </c>
      <c r="B710" s="1" t="str">
        <f t="shared" si="22"/>
        <v>HE21</v>
      </c>
      <c r="C710" s="1">
        <f>VLOOKUP(A710&amp;B710,Weather!$C$8:$G$247,2,1)</f>
        <v>73</v>
      </c>
      <c r="D710" s="1">
        <f>VLOOKUP(A710&amp;B710,Weather!$C$8:$G$247,3,1)</f>
        <v>48</v>
      </c>
      <c r="E710" s="18">
        <f>SupportData!$F$16*((SupportData!$F$17+(C710-32)*5/9)^2)*(SupportData!$F$18-D710/100)*SupportData!$F$10*2.6417205235815E-07/1000000</f>
        <v>0</v>
      </c>
      <c r="F710" s="18">
        <f>INDEX(Weather!$J$8:$AG$37,MATCH(A710,Weather!$I$8:$I$37,0),MATCH(B710,Weather!$J$7:$AG$7,0))*SupportData!$F$9/231000000</f>
        <v>0</v>
      </c>
      <c r="G710" s="1">
        <f>INDEX(LMP!$E$2:$AB$31,MATCH(sheet1!A710,LMP!$A$2:$A$31,0),MATCH(B710,LMP!$E$1:$AB$1,0))</f>
        <v>29.61</v>
      </c>
    </row>
    <row r="711" spans="1:7">
      <c r="A711" s="17">
        <f t="shared" si="21"/>
        <v>40723</v>
      </c>
      <c r="B711" s="1" t="str">
        <f t="shared" si="22"/>
        <v>HE22</v>
      </c>
      <c r="C711" s="1">
        <f>VLOOKUP(A711&amp;B711,Weather!$C$8:$G$247,2,1)</f>
        <v>60</v>
      </c>
      <c r="D711" s="1">
        <f>VLOOKUP(A711&amp;B711,Weather!$C$8:$G$247,3,1)</f>
        <v>81</v>
      </c>
      <c r="E711" s="18">
        <f>SupportData!$F$16*((SupportData!$F$17+(C711-32)*5/9)^2)*(SupportData!$F$18-D711/100)*SupportData!$F$10*2.6417205235815E-07/1000000</f>
        <v>0</v>
      </c>
      <c r="F711" s="18">
        <f>INDEX(Weather!$J$8:$AG$37,MATCH(A711,Weather!$I$8:$I$37,0),MATCH(B711,Weather!$J$7:$AG$7,0))*SupportData!$F$9/231000000</f>
        <v>0</v>
      </c>
      <c r="G711" s="1">
        <f>INDEX(LMP!$E$2:$AB$31,MATCH(sheet1!A711,LMP!$A$2:$A$31,0),MATCH(B711,LMP!$E$1:$AB$1,0))</f>
        <v>26.53</v>
      </c>
    </row>
    <row r="712" spans="1:7">
      <c r="A712" s="17">
        <f t="shared" si="21"/>
        <v>40723</v>
      </c>
      <c r="B712" s="1" t="str">
        <f t="shared" si="22"/>
        <v>HE23</v>
      </c>
      <c r="C712" s="1">
        <f>VLOOKUP(A712&amp;B712,Weather!$C$8:$G$247,2,1)</f>
        <v>60</v>
      </c>
      <c r="D712" s="1">
        <f>VLOOKUP(A712&amp;B712,Weather!$C$8:$G$247,3,1)</f>
        <v>81</v>
      </c>
      <c r="E712" s="18">
        <f>SupportData!$F$16*((SupportData!$F$17+(C712-32)*5/9)^2)*(SupportData!$F$18-D712/100)*SupportData!$F$10*2.6417205235815E-07/1000000</f>
        <v>0</v>
      </c>
      <c r="F712" s="18">
        <f>INDEX(Weather!$J$8:$AG$37,MATCH(A712,Weather!$I$8:$I$37,0),MATCH(B712,Weather!$J$7:$AG$7,0))*SupportData!$F$9/231000000</f>
        <v>0</v>
      </c>
      <c r="G712" s="1">
        <f>INDEX(LMP!$E$2:$AB$31,MATCH(sheet1!A712,LMP!$A$2:$A$31,0),MATCH(B712,LMP!$E$1:$AB$1,0))</f>
        <v>20.56</v>
      </c>
    </row>
    <row r="713" spans="1:7">
      <c r="A713" s="17">
        <f t="shared" si="21"/>
        <v>40723</v>
      </c>
      <c r="B713" s="1" t="str">
        <f t="shared" si="22"/>
        <v>HE24</v>
      </c>
      <c r="C713" s="1">
        <f>VLOOKUP(A713&amp;B713,Weather!$C$8:$G$247,2,1)</f>
        <v>60</v>
      </c>
      <c r="D713" s="1">
        <f>VLOOKUP(A713&amp;B713,Weather!$C$8:$G$247,3,1)</f>
        <v>81</v>
      </c>
      <c r="E713" s="18">
        <f>SupportData!$F$16*((SupportData!$F$17+(C713-32)*5/9)^2)*(SupportData!$F$18-D713/100)*SupportData!$F$10*2.6417205235815E-07/1000000</f>
        <v>0</v>
      </c>
      <c r="F713" s="18">
        <f>INDEX(Weather!$J$8:$AG$37,MATCH(A713,Weather!$I$8:$I$37,0),MATCH(B713,Weather!$J$7:$AG$7,0))*SupportData!$F$9/231000000</f>
        <v>0</v>
      </c>
      <c r="G713" s="1">
        <f>INDEX(LMP!$E$2:$AB$31,MATCH(sheet1!A713,LMP!$A$2:$A$31,0),MATCH(B713,LMP!$E$1:$AB$1,0))</f>
        <v>20.93</v>
      </c>
    </row>
    <row r="714" spans="1:7">
      <c r="A714" s="17">
        <f t="shared" si="21"/>
        <v>40724</v>
      </c>
      <c r="B714" s="1" t="str">
        <f t="shared" si="22"/>
        <v>HE01</v>
      </c>
      <c r="C714" s="1">
        <f>VLOOKUP(A714&amp;B714,Weather!$C$8:$G$247,2,1)</f>
        <v>57</v>
      </c>
      <c r="D714" s="1">
        <f>VLOOKUP(A714&amp;B714,Weather!$C$8:$G$247,3,1)</f>
        <v>87</v>
      </c>
      <c r="E714" s="18">
        <f>SupportData!$F$16*((SupportData!$F$17+(C714-32)*5/9)^2)*(SupportData!$F$18-D714/100)*SupportData!$F$10*2.6417205235815E-07/1000000</f>
        <v>0</v>
      </c>
      <c r="F714" s="18">
        <f>INDEX(Weather!$J$8:$AG$37,MATCH(A714,Weather!$I$8:$I$37,0),MATCH(B714,Weather!$J$7:$AG$7,0))*SupportData!$F$9/231000000</f>
        <v>0</v>
      </c>
      <c r="G714" s="1">
        <f>INDEX(LMP!$E$2:$AB$31,MATCH(sheet1!A714,LMP!$A$2:$A$31,0),MATCH(B714,LMP!$E$1:$AB$1,0))</f>
        <v>20.65</v>
      </c>
    </row>
    <row r="715" spans="1:7">
      <c r="A715" s="17">
        <f t="shared" si="21"/>
        <v>40724</v>
      </c>
      <c r="B715" s="1" t="str">
        <f t="shared" si="22"/>
        <v>HE02</v>
      </c>
      <c r="C715" s="1">
        <f>VLOOKUP(A715&amp;B715,Weather!$C$8:$G$247,2,1)</f>
        <v>57</v>
      </c>
      <c r="D715" s="1">
        <f>VLOOKUP(A715&amp;B715,Weather!$C$8:$G$247,3,1)</f>
        <v>87</v>
      </c>
      <c r="E715" s="18">
        <f>SupportData!$F$16*((SupportData!$F$17+(C715-32)*5/9)^2)*(SupportData!$F$18-D715/100)*SupportData!$F$10*2.6417205235815E-07/1000000</f>
        <v>0</v>
      </c>
      <c r="F715" s="18">
        <f>INDEX(Weather!$J$8:$AG$37,MATCH(A715,Weather!$I$8:$I$37,0),MATCH(B715,Weather!$J$7:$AG$7,0))*SupportData!$F$9/231000000</f>
        <v>0</v>
      </c>
      <c r="G715" s="1">
        <f>INDEX(LMP!$E$2:$AB$31,MATCH(sheet1!A715,LMP!$A$2:$A$31,0),MATCH(B715,LMP!$E$1:$AB$1,0))</f>
        <v>16.88</v>
      </c>
    </row>
    <row r="716" spans="1:7">
      <c r="A716" s="17">
        <f t="shared" si="21"/>
        <v>40724</v>
      </c>
      <c r="B716" s="1" t="str">
        <f t="shared" si="22"/>
        <v>HE03</v>
      </c>
      <c r="C716" s="1">
        <f>VLOOKUP(A716&amp;B716,Weather!$C$8:$G$247,2,1)</f>
        <v>57</v>
      </c>
      <c r="D716" s="1">
        <f>VLOOKUP(A716&amp;B716,Weather!$C$8:$G$247,3,1)</f>
        <v>87</v>
      </c>
      <c r="E716" s="18">
        <f>SupportData!$F$16*((SupportData!$F$17+(C716-32)*5/9)^2)*(SupportData!$F$18-D716/100)*SupportData!$F$10*2.6417205235815E-07/1000000</f>
        <v>0</v>
      </c>
      <c r="F716" s="18">
        <f>INDEX(Weather!$J$8:$AG$37,MATCH(A716,Weather!$I$8:$I$37,0),MATCH(B716,Weather!$J$7:$AG$7,0))*SupportData!$F$9/231000000</f>
        <v>0</v>
      </c>
      <c r="G716" s="1">
        <f>INDEX(LMP!$E$2:$AB$31,MATCH(sheet1!A716,LMP!$A$2:$A$31,0),MATCH(B716,LMP!$E$1:$AB$1,0))</f>
        <v>16.96</v>
      </c>
    </row>
    <row r="717" spans="1:7">
      <c r="A717" s="17">
        <f t="shared" si="21"/>
        <v>40724</v>
      </c>
      <c r="B717" s="1" t="str">
        <f t="shared" si="22"/>
        <v>HE04</v>
      </c>
      <c r="C717" s="1">
        <f>VLOOKUP(A717&amp;B717,Weather!$C$8:$G$247,2,1)</f>
        <v>57</v>
      </c>
      <c r="D717" s="1">
        <f>VLOOKUP(A717&amp;B717,Weather!$C$8:$G$247,3,1)</f>
        <v>87</v>
      </c>
      <c r="E717" s="18">
        <f>SupportData!$F$16*((SupportData!$F$17+(C717-32)*5/9)^2)*(SupportData!$F$18-D717/100)*SupportData!$F$10*2.6417205235815E-07/1000000</f>
        <v>0</v>
      </c>
      <c r="F717" s="18">
        <f>INDEX(Weather!$J$8:$AG$37,MATCH(A717,Weather!$I$8:$I$37,0),MATCH(B717,Weather!$J$7:$AG$7,0))*SupportData!$F$9/231000000</f>
        <v>0</v>
      </c>
      <c r="G717" s="1">
        <f>INDEX(LMP!$E$2:$AB$31,MATCH(sheet1!A717,LMP!$A$2:$A$31,0),MATCH(B717,LMP!$E$1:$AB$1,0))</f>
        <v>16.670000000000002</v>
      </c>
    </row>
    <row r="718" spans="1:7">
      <c r="A718" s="17">
        <f t="shared" si="21"/>
        <v>40724</v>
      </c>
      <c r="B718" s="1" t="str">
        <f t="shared" si="22"/>
        <v>HE05</v>
      </c>
      <c r="C718" s="1">
        <f>VLOOKUP(A718&amp;B718,Weather!$C$8:$G$247,2,1)</f>
        <v>57</v>
      </c>
      <c r="D718" s="1">
        <f>VLOOKUP(A718&amp;B718,Weather!$C$8:$G$247,3,1)</f>
        <v>87</v>
      </c>
      <c r="E718" s="18">
        <f>SupportData!$F$16*((SupportData!$F$17+(C718-32)*5/9)^2)*(SupportData!$F$18-D718/100)*SupportData!$F$10*2.6417205235815E-07/1000000</f>
        <v>0</v>
      </c>
      <c r="F718" s="18">
        <f>INDEX(Weather!$J$8:$AG$37,MATCH(A718,Weather!$I$8:$I$37,0),MATCH(B718,Weather!$J$7:$AG$7,0))*SupportData!$F$9/231000000</f>
        <v>0</v>
      </c>
      <c r="G718" s="1">
        <f>INDEX(LMP!$E$2:$AB$31,MATCH(sheet1!A718,LMP!$A$2:$A$31,0),MATCH(B718,LMP!$E$1:$AB$1,0))</f>
        <v>17.14</v>
      </c>
    </row>
    <row r="719" spans="1:7">
      <c r="A719" s="17">
        <f t="shared" si="21"/>
        <v>40724</v>
      </c>
      <c r="B719" s="1" t="str">
        <f t="shared" si="22"/>
        <v>HE06</v>
      </c>
      <c r="C719" s="1">
        <f>VLOOKUP(A719&amp;B719,Weather!$C$8:$G$247,2,1)</f>
        <v>57</v>
      </c>
      <c r="D719" s="1">
        <f>VLOOKUP(A719&amp;B719,Weather!$C$8:$G$247,3,1)</f>
        <v>87</v>
      </c>
      <c r="E719" s="18">
        <f>SupportData!$F$16*((SupportData!$F$17+(C719-32)*5/9)^2)*(SupportData!$F$18-D719/100)*SupportData!$F$10*2.6417205235815E-07/1000000</f>
        <v>0</v>
      </c>
      <c r="F719" s="18">
        <f>INDEX(Weather!$J$8:$AG$37,MATCH(A719,Weather!$I$8:$I$37,0),MATCH(B719,Weather!$J$7:$AG$7,0))*SupportData!$F$9/231000000</f>
        <v>0</v>
      </c>
      <c r="G719" s="1">
        <f>INDEX(LMP!$E$2:$AB$31,MATCH(sheet1!A719,LMP!$A$2:$A$31,0),MATCH(B719,LMP!$E$1:$AB$1,0))</f>
        <v>17.89</v>
      </c>
    </row>
    <row r="720" spans="1:7">
      <c r="A720" s="17">
        <f t="shared" si="21"/>
        <v>40724</v>
      </c>
      <c r="B720" s="1" t="str">
        <f t="shared" si="22"/>
        <v>HE07</v>
      </c>
      <c r="C720" s="1">
        <f>VLOOKUP(A720&amp;B720,Weather!$C$8:$G$247,2,1)</f>
        <v>62</v>
      </c>
      <c r="D720" s="1">
        <f>VLOOKUP(A720&amp;B720,Weather!$C$8:$G$247,3,1)</f>
        <v>81</v>
      </c>
      <c r="E720" s="18">
        <f>SupportData!$F$16*((SupportData!$F$17+(C720-32)*5/9)^2)*(SupportData!$F$18-D720/100)*SupportData!$F$10*2.6417205235815E-07/1000000</f>
        <v>0</v>
      </c>
      <c r="F720" s="18">
        <f>INDEX(Weather!$J$8:$AG$37,MATCH(A720,Weather!$I$8:$I$37,0),MATCH(B720,Weather!$J$7:$AG$7,0))*SupportData!$F$9/231000000</f>
        <v>0</v>
      </c>
      <c r="G720" s="1">
        <f>INDEX(LMP!$E$2:$AB$31,MATCH(sheet1!A720,LMP!$A$2:$A$31,0),MATCH(B720,LMP!$E$1:$AB$1,0))</f>
        <v>22.11</v>
      </c>
    </row>
    <row r="721" spans="1:7">
      <c r="A721" s="17">
        <f t="shared" si="21"/>
        <v>40724</v>
      </c>
      <c r="B721" s="1" t="str">
        <f t="shared" si="22"/>
        <v>HE08</v>
      </c>
      <c r="C721" s="1">
        <f>VLOOKUP(A721&amp;B721,Weather!$C$8:$G$247,2,1)</f>
        <v>62</v>
      </c>
      <c r="D721" s="1">
        <f>VLOOKUP(A721&amp;B721,Weather!$C$8:$G$247,3,1)</f>
        <v>81</v>
      </c>
      <c r="E721" s="18">
        <f>SupportData!$F$16*((SupportData!$F$17+(C721-32)*5/9)^2)*(SupportData!$F$18-D721/100)*SupportData!$F$10*2.6417205235815E-07/1000000</f>
        <v>0</v>
      </c>
      <c r="F721" s="18">
        <f>INDEX(Weather!$J$8:$AG$37,MATCH(A721,Weather!$I$8:$I$37,0),MATCH(B721,Weather!$J$7:$AG$7,0))*SupportData!$F$9/231000000</f>
        <v>0</v>
      </c>
      <c r="G721" s="1">
        <f>INDEX(LMP!$E$2:$AB$31,MATCH(sheet1!A721,LMP!$A$2:$A$31,0),MATCH(B721,LMP!$E$1:$AB$1,0))</f>
        <v>24.08</v>
      </c>
    </row>
    <row r="722" spans="1:7">
      <c r="A722" s="17">
        <f t="shared" si="21"/>
        <v>40724</v>
      </c>
      <c r="B722" s="1" t="str">
        <f t="shared" si="22"/>
        <v>HE09</v>
      </c>
      <c r="C722" s="1">
        <f>VLOOKUP(A722&amp;B722,Weather!$C$8:$G$247,2,1)</f>
        <v>62</v>
      </c>
      <c r="D722" s="1">
        <f>VLOOKUP(A722&amp;B722,Weather!$C$8:$G$247,3,1)</f>
        <v>81</v>
      </c>
      <c r="E722" s="18">
        <f>SupportData!$F$16*((SupportData!$F$17+(C722-32)*5/9)^2)*(SupportData!$F$18-D722/100)*SupportData!$F$10*2.6417205235815E-07/1000000</f>
        <v>0</v>
      </c>
      <c r="F722" s="18">
        <f>INDEX(Weather!$J$8:$AG$37,MATCH(A722,Weather!$I$8:$I$37,0),MATCH(B722,Weather!$J$7:$AG$7,0))*SupportData!$F$9/231000000</f>
        <v>0</v>
      </c>
      <c r="G722" s="1">
        <f>INDEX(LMP!$E$2:$AB$31,MATCH(sheet1!A722,LMP!$A$2:$A$31,0),MATCH(B722,LMP!$E$1:$AB$1,0))</f>
        <v>26.73</v>
      </c>
    </row>
    <row r="723" spans="1:7">
      <c r="A723" s="17">
        <f t="shared" si="21"/>
        <v>40724</v>
      </c>
      <c r="B723" s="1" t="str">
        <f t="shared" si="22"/>
        <v>HE10</v>
      </c>
      <c r="C723" s="1">
        <f>VLOOKUP(A723&amp;B723,Weather!$C$8:$G$247,2,1)</f>
        <v>77</v>
      </c>
      <c r="D723" s="1">
        <f>VLOOKUP(A723&amp;B723,Weather!$C$8:$G$247,3,1)</f>
        <v>50</v>
      </c>
      <c r="E723" s="18">
        <f>SupportData!$F$16*((SupportData!$F$17+(C723-32)*5/9)^2)*(SupportData!$F$18-D723/100)*SupportData!$F$10*2.6417205235815E-07/1000000</f>
        <v>0</v>
      </c>
      <c r="F723" s="18">
        <f>INDEX(Weather!$J$8:$AG$37,MATCH(A723,Weather!$I$8:$I$37,0),MATCH(B723,Weather!$J$7:$AG$7,0))*SupportData!$F$9/231000000</f>
        <v>0</v>
      </c>
      <c r="G723" s="1">
        <f>INDEX(LMP!$E$2:$AB$31,MATCH(sheet1!A723,LMP!$A$2:$A$31,0),MATCH(B723,LMP!$E$1:$AB$1,0))</f>
        <v>29.91</v>
      </c>
    </row>
    <row r="724" spans="1:7">
      <c r="A724" s="17">
        <f t="shared" si="21"/>
        <v>40724</v>
      </c>
      <c r="B724" s="1" t="str">
        <f t="shared" si="22"/>
        <v>HE11</v>
      </c>
      <c r="C724" s="1">
        <f>VLOOKUP(A724&amp;B724,Weather!$C$8:$G$247,2,1)</f>
        <v>77</v>
      </c>
      <c r="D724" s="1">
        <f>VLOOKUP(A724&amp;B724,Weather!$C$8:$G$247,3,1)</f>
        <v>50</v>
      </c>
      <c r="E724" s="18">
        <f>SupportData!$F$16*((SupportData!$F$17+(C724-32)*5/9)^2)*(SupportData!$F$18-D724/100)*SupportData!$F$10*2.6417205235815E-07/1000000</f>
        <v>0</v>
      </c>
      <c r="F724" s="18">
        <f>INDEX(Weather!$J$8:$AG$37,MATCH(A724,Weather!$I$8:$I$37,0),MATCH(B724,Weather!$J$7:$AG$7,0))*SupportData!$F$9/231000000</f>
        <v>0</v>
      </c>
      <c r="G724" s="1">
        <f>INDEX(LMP!$E$2:$AB$31,MATCH(sheet1!A724,LMP!$A$2:$A$31,0),MATCH(B724,LMP!$E$1:$AB$1,0))</f>
        <v>27.67</v>
      </c>
    </row>
    <row r="725" spans="1:7">
      <c r="A725" s="17">
        <f t="shared" si="21"/>
        <v>40724</v>
      </c>
      <c r="B725" s="1" t="str">
        <f t="shared" si="22"/>
        <v>HE12</v>
      </c>
      <c r="C725" s="1">
        <f>VLOOKUP(A725&amp;B725,Weather!$C$8:$G$247,2,1)</f>
        <v>77</v>
      </c>
      <c r="D725" s="1">
        <f>VLOOKUP(A725&amp;B725,Weather!$C$8:$G$247,3,1)</f>
        <v>50</v>
      </c>
      <c r="E725" s="18">
        <f>SupportData!$F$16*((SupportData!$F$17+(C725-32)*5/9)^2)*(SupportData!$F$18-D725/100)*SupportData!$F$10*2.6417205235815E-07/1000000</f>
        <v>0</v>
      </c>
      <c r="F725" s="18">
        <f>INDEX(Weather!$J$8:$AG$37,MATCH(A725,Weather!$I$8:$I$37,0),MATCH(B725,Weather!$J$7:$AG$7,0))*SupportData!$F$9/231000000</f>
        <v>0</v>
      </c>
      <c r="G725" s="1">
        <f>INDEX(LMP!$E$2:$AB$31,MATCH(sheet1!A725,LMP!$A$2:$A$31,0),MATCH(B725,LMP!$E$1:$AB$1,0))</f>
        <v>34.22</v>
      </c>
    </row>
    <row r="726" spans="1:7">
      <c r="A726" s="17">
        <f t="shared" si="21"/>
        <v>40724</v>
      </c>
      <c r="B726" s="1" t="str">
        <f t="shared" si="22"/>
        <v>HE13</v>
      </c>
      <c r="C726" s="1">
        <f>VLOOKUP(A726&amp;B726,Weather!$C$8:$G$247,2,1)</f>
        <v>80</v>
      </c>
      <c r="D726" s="1">
        <f>VLOOKUP(A726&amp;B726,Weather!$C$8:$G$247,3,1)</f>
        <v>52</v>
      </c>
      <c r="E726" s="18">
        <f>SupportData!$F$16*((SupportData!$F$17+(C726-32)*5/9)^2)*(SupportData!$F$18-D726/100)*SupportData!$F$10*2.6417205235815E-07/1000000</f>
        <v>0</v>
      </c>
      <c r="F726" s="18">
        <f>INDEX(Weather!$J$8:$AG$37,MATCH(A726,Weather!$I$8:$I$37,0),MATCH(B726,Weather!$J$7:$AG$7,0))*SupportData!$F$9/231000000</f>
        <v>0</v>
      </c>
      <c r="G726" s="1">
        <f>INDEX(LMP!$E$2:$AB$31,MATCH(sheet1!A726,LMP!$A$2:$A$31,0),MATCH(B726,LMP!$E$1:$AB$1,0))</f>
        <v>42.44</v>
      </c>
    </row>
    <row r="727" spans="1:7">
      <c r="A727" s="17">
        <f t="shared" si="21"/>
        <v>40724</v>
      </c>
      <c r="B727" s="1" t="str">
        <f t="shared" si="22"/>
        <v>HE14</v>
      </c>
      <c r="C727" s="1">
        <f>VLOOKUP(A727&amp;B727,Weather!$C$8:$G$247,2,1)</f>
        <v>80</v>
      </c>
      <c r="D727" s="1">
        <f>VLOOKUP(A727&amp;B727,Weather!$C$8:$G$247,3,1)</f>
        <v>52</v>
      </c>
      <c r="E727" s="18">
        <f>SupportData!$F$16*((SupportData!$F$17+(C727-32)*5/9)^2)*(SupportData!$F$18-D727/100)*SupportData!$F$10*2.6417205235815E-07/1000000</f>
        <v>0</v>
      </c>
      <c r="F727" s="18">
        <f>INDEX(Weather!$J$8:$AG$37,MATCH(A727,Weather!$I$8:$I$37,0),MATCH(B727,Weather!$J$7:$AG$7,0))*SupportData!$F$9/231000000</f>
        <v>0</v>
      </c>
      <c r="G727" s="1">
        <f>INDEX(LMP!$E$2:$AB$31,MATCH(sheet1!A727,LMP!$A$2:$A$31,0),MATCH(B727,LMP!$E$1:$AB$1,0))</f>
        <v>41.17</v>
      </c>
    </row>
    <row r="728" spans="1:7">
      <c r="A728" s="17">
        <f t="shared" si="21"/>
        <v>40724</v>
      </c>
      <c r="B728" s="1" t="str">
        <f t="shared" si="22"/>
        <v>HE15</v>
      </c>
      <c r="C728" s="1">
        <f>VLOOKUP(A728&amp;B728,Weather!$C$8:$G$247,2,1)</f>
        <v>80</v>
      </c>
      <c r="D728" s="1">
        <f>VLOOKUP(A728&amp;B728,Weather!$C$8:$G$247,3,1)</f>
        <v>52</v>
      </c>
      <c r="E728" s="18">
        <f>SupportData!$F$16*((SupportData!$F$17+(C728-32)*5/9)^2)*(SupportData!$F$18-D728/100)*SupportData!$F$10*2.6417205235815E-07/1000000</f>
        <v>0</v>
      </c>
      <c r="F728" s="18">
        <f>INDEX(Weather!$J$8:$AG$37,MATCH(A728,Weather!$I$8:$I$37,0),MATCH(B728,Weather!$J$7:$AG$7,0))*SupportData!$F$9/231000000</f>
        <v>0</v>
      </c>
      <c r="G728" s="1">
        <f>INDEX(LMP!$E$2:$AB$31,MATCH(sheet1!A728,LMP!$A$2:$A$31,0),MATCH(B728,LMP!$E$1:$AB$1,0))</f>
        <v>39.21</v>
      </c>
    </row>
    <row r="729" spans="1:7">
      <c r="A729" s="17">
        <f t="shared" si="21"/>
        <v>40724</v>
      </c>
      <c r="B729" s="1" t="str">
        <f t="shared" si="22"/>
        <v>HE16</v>
      </c>
      <c r="C729" s="1">
        <f>VLOOKUP(A729&amp;B729,Weather!$C$8:$G$247,2,1)</f>
        <v>72</v>
      </c>
      <c r="D729" s="1">
        <f>VLOOKUP(A729&amp;B729,Weather!$C$8:$G$247,3,1)</f>
        <v>73</v>
      </c>
      <c r="E729" s="18">
        <f>SupportData!$F$16*((SupportData!$F$17+(C729-32)*5/9)^2)*(SupportData!$F$18-D729/100)*SupportData!$F$10*2.6417205235815E-07/1000000</f>
        <v>0</v>
      </c>
      <c r="F729" s="18">
        <f>INDEX(Weather!$J$8:$AG$37,MATCH(A729,Weather!$I$8:$I$37,0),MATCH(B729,Weather!$J$7:$AG$7,0))*SupportData!$F$9/231000000</f>
        <v>0</v>
      </c>
      <c r="G729" s="1">
        <f>INDEX(LMP!$E$2:$AB$31,MATCH(sheet1!A729,LMP!$A$2:$A$31,0),MATCH(B729,LMP!$E$1:$AB$1,0))</f>
        <v>63.18</v>
      </c>
    </row>
    <row r="730" spans="1:7">
      <c r="A730" s="17">
        <f t="shared" si="21"/>
        <v>40724</v>
      </c>
      <c r="B730" s="1" t="str">
        <f t="shared" si="22"/>
        <v>HE17</v>
      </c>
      <c r="C730" s="1">
        <f>VLOOKUP(A730&amp;B730,Weather!$C$8:$G$247,2,1)</f>
        <v>72</v>
      </c>
      <c r="D730" s="1">
        <f>VLOOKUP(A730&amp;B730,Weather!$C$8:$G$247,3,1)</f>
        <v>73</v>
      </c>
      <c r="E730" s="18">
        <f>SupportData!$F$16*((SupportData!$F$17+(C730-32)*5/9)^2)*(SupportData!$F$18-D730/100)*SupportData!$F$10*2.6417205235815E-07/1000000</f>
        <v>0</v>
      </c>
      <c r="F730" s="18">
        <f>INDEX(Weather!$J$8:$AG$37,MATCH(A730,Weather!$I$8:$I$37,0),MATCH(B730,Weather!$J$7:$AG$7,0))*SupportData!$F$9/231000000</f>
        <v>0</v>
      </c>
      <c r="G730" s="1">
        <f>INDEX(LMP!$E$2:$AB$31,MATCH(sheet1!A730,LMP!$A$2:$A$31,0),MATCH(B730,LMP!$E$1:$AB$1,0))</f>
        <v>56.79</v>
      </c>
    </row>
    <row r="731" spans="1:7">
      <c r="A731" s="17">
        <f t="shared" si="21"/>
        <v>40724</v>
      </c>
      <c r="B731" s="1" t="str">
        <f t="shared" si="22"/>
        <v>HE18</v>
      </c>
      <c r="C731" s="1">
        <f>VLOOKUP(A731&amp;B731,Weather!$C$8:$G$247,2,1)</f>
        <v>72</v>
      </c>
      <c r="D731" s="1">
        <f>VLOOKUP(A731&amp;B731,Weather!$C$8:$G$247,3,1)</f>
        <v>73</v>
      </c>
      <c r="E731" s="18">
        <f>SupportData!$F$16*((SupportData!$F$17+(C731-32)*5/9)^2)*(SupportData!$F$18-D731/100)*SupportData!$F$10*2.6417205235815E-07/1000000</f>
        <v>0</v>
      </c>
      <c r="F731" s="18">
        <f>INDEX(Weather!$J$8:$AG$37,MATCH(A731,Weather!$I$8:$I$37,0),MATCH(B731,Weather!$J$7:$AG$7,0))*SupportData!$F$9/231000000</f>
        <v>0</v>
      </c>
      <c r="G731" s="1">
        <f>INDEX(LMP!$E$2:$AB$31,MATCH(sheet1!A731,LMP!$A$2:$A$31,0),MATCH(B731,LMP!$E$1:$AB$1,0))</f>
        <v>54.98</v>
      </c>
    </row>
    <row r="732" spans="1:7">
      <c r="A732" s="17">
        <f t="shared" si="21"/>
        <v>40724</v>
      </c>
      <c r="B732" s="1" t="str">
        <f t="shared" si="22"/>
        <v>HE19</v>
      </c>
      <c r="C732" s="1">
        <f>VLOOKUP(A732&amp;B732,Weather!$C$8:$G$247,2,1)</f>
        <v>72</v>
      </c>
      <c r="D732" s="1">
        <f>VLOOKUP(A732&amp;B732,Weather!$C$8:$G$247,3,1)</f>
        <v>62</v>
      </c>
      <c r="E732" s="18">
        <f>SupportData!$F$16*((SupportData!$F$17+(C732-32)*5/9)^2)*(SupportData!$F$18-D732/100)*SupportData!$F$10*2.6417205235815E-07/1000000</f>
        <v>0</v>
      </c>
      <c r="F732" s="18">
        <f>INDEX(Weather!$J$8:$AG$37,MATCH(A732,Weather!$I$8:$I$37,0),MATCH(B732,Weather!$J$7:$AG$7,0))*SupportData!$F$9/231000000</f>
        <v>0</v>
      </c>
      <c r="G732" s="1">
        <f>INDEX(LMP!$E$2:$AB$31,MATCH(sheet1!A732,LMP!$A$2:$A$31,0),MATCH(B732,LMP!$E$1:$AB$1,0))</f>
        <v>50.23</v>
      </c>
    </row>
    <row r="733" spans="1:7">
      <c r="A733" s="17">
        <f t="shared" si="21"/>
        <v>40724</v>
      </c>
      <c r="B733" s="1" t="str">
        <f t="shared" si="22"/>
        <v>HE20</v>
      </c>
      <c r="C733" s="1">
        <f>VLOOKUP(A733&amp;B733,Weather!$C$8:$G$247,2,1)</f>
        <v>72</v>
      </c>
      <c r="D733" s="1">
        <f>VLOOKUP(A733&amp;B733,Weather!$C$8:$G$247,3,1)</f>
        <v>62</v>
      </c>
      <c r="E733" s="18">
        <f>SupportData!$F$16*((SupportData!$F$17+(C733-32)*5/9)^2)*(SupportData!$F$18-D733/100)*SupportData!$F$10*2.6417205235815E-07/1000000</f>
        <v>0</v>
      </c>
      <c r="F733" s="18">
        <f>INDEX(Weather!$J$8:$AG$37,MATCH(A733,Weather!$I$8:$I$37,0),MATCH(B733,Weather!$J$7:$AG$7,0))*SupportData!$F$9/231000000</f>
        <v>0</v>
      </c>
      <c r="G733" s="1">
        <f>INDEX(LMP!$E$2:$AB$31,MATCH(sheet1!A733,LMP!$A$2:$A$31,0),MATCH(B733,LMP!$E$1:$AB$1,0))</f>
        <v>34.75</v>
      </c>
    </row>
    <row r="734" spans="1:7">
      <c r="A734" s="17">
        <f t="shared" si="21"/>
        <v>40724</v>
      </c>
      <c r="B734" s="1" t="str">
        <f t="shared" si="22"/>
        <v>HE21</v>
      </c>
      <c r="C734" s="1">
        <f>VLOOKUP(A734&amp;B734,Weather!$C$8:$G$247,2,1)</f>
        <v>72</v>
      </c>
      <c r="D734" s="1">
        <f>VLOOKUP(A734&amp;B734,Weather!$C$8:$G$247,3,1)</f>
        <v>62</v>
      </c>
      <c r="E734" s="18">
        <f>SupportData!$F$16*((SupportData!$F$17+(C734-32)*5/9)^2)*(SupportData!$F$18-D734/100)*SupportData!$F$10*2.6417205235815E-07/1000000</f>
        <v>0</v>
      </c>
      <c r="F734" s="18">
        <f>INDEX(Weather!$J$8:$AG$37,MATCH(A734,Weather!$I$8:$I$37,0),MATCH(B734,Weather!$J$7:$AG$7,0))*SupportData!$F$9/231000000</f>
        <v>0</v>
      </c>
      <c r="G734" s="1">
        <f>INDEX(LMP!$E$2:$AB$31,MATCH(sheet1!A734,LMP!$A$2:$A$31,0),MATCH(B734,LMP!$E$1:$AB$1,0))</f>
        <v>42.78</v>
      </c>
    </row>
    <row r="735" spans="1:7">
      <c r="A735" s="17">
        <f t="shared" si="21"/>
        <v>40724</v>
      </c>
      <c r="B735" s="1" t="str">
        <f t="shared" si="22"/>
        <v>HE22</v>
      </c>
      <c r="C735" s="1">
        <f>VLOOKUP(A735&amp;B735,Weather!$C$8:$G$247,2,1)</f>
        <v>66</v>
      </c>
      <c r="D735" s="1">
        <f>VLOOKUP(A735&amp;B735,Weather!$C$8:$G$247,3,1)</f>
        <v>90</v>
      </c>
      <c r="E735" s="18">
        <f>SupportData!$F$16*((SupportData!$F$17+(C735-32)*5/9)^2)*(SupportData!$F$18-D735/100)*SupportData!$F$10*2.6417205235815E-07/1000000</f>
        <v>0</v>
      </c>
      <c r="F735" s="18">
        <f>INDEX(Weather!$J$8:$AG$37,MATCH(A735,Weather!$I$8:$I$37,0),MATCH(B735,Weather!$J$7:$AG$7,0))*SupportData!$F$9/231000000</f>
        <v>0</v>
      </c>
      <c r="G735" s="1">
        <f>INDEX(LMP!$E$2:$AB$31,MATCH(sheet1!A735,LMP!$A$2:$A$31,0),MATCH(B735,LMP!$E$1:$AB$1,0))</f>
        <v>29.1</v>
      </c>
    </row>
    <row r="736" spans="1:7">
      <c r="A736" s="17">
        <f t="shared" si="21"/>
        <v>40724</v>
      </c>
      <c r="B736" s="1" t="str">
        <f t="shared" si="22"/>
        <v>HE23</v>
      </c>
      <c r="C736" s="1">
        <f>VLOOKUP(A736&amp;B736,Weather!$C$8:$G$247,2,1)</f>
        <v>66</v>
      </c>
      <c r="D736" s="1">
        <f>VLOOKUP(A736&amp;B736,Weather!$C$8:$G$247,3,1)</f>
        <v>90</v>
      </c>
      <c r="E736" s="18">
        <f>SupportData!$F$16*((SupportData!$F$17+(C736-32)*5/9)^2)*(SupportData!$F$18-D736/100)*SupportData!$F$10*2.6417205235815E-07/1000000</f>
        <v>0</v>
      </c>
      <c r="F736" s="18">
        <f>INDEX(Weather!$J$8:$AG$37,MATCH(A736,Weather!$I$8:$I$37,0),MATCH(B736,Weather!$J$7:$AG$7,0))*SupportData!$F$9/231000000</f>
        <v>0</v>
      </c>
      <c r="G736" s="1">
        <f>INDEX(LMP!$E$2:$AB$31,MATCH(sheet1!A736,LMP!$A$2:$A$31,0),MATCH(B736,LMP!$E$1:$AB$1,0))</f>
        <v>31.71</v>
      </c>
    </row>
    <row r="737" spans="1:1024">
      <c r="A737" s="17">
        <f t="shared" si="21"/>
        <v>40724</v>
      </c>
      <c r="B737" s="1" t="str">
        <f t="shared" si="22"/>
        <v>HE24</v>
      </c>
      <c r="C737" s="1">
        <f>VLOOKUP(A737&amp;B737,Weather!$C$8:$G$247,2,1)</f>
        <v>66</v>
      </c>
      <c r="D737" s="1">
        <f>VLOOKUP(A737&amp;B737,Weather!$C$8:$G$247,3,1)</f>
        <v>90</v>
      </c>
      <c r="E737" s="18">
        <f>SupportData!$F$16*((SupportData!$F$17+(C737-32)*5/9)^2)*(SupportData!$F$18-D737/100)*SupportData!$F$10*2.6417205235815E-07/1000000</f>
        <v>0</v>
      </c>
      <c r="F737" s="18">
        <f>INDEX(Weather!$J$8:$AG$37,MATCH(A737,Weather!$I$8:$I$37,0),MATCH(B737,Weather!$J$7:$AG$7,0))*SupportData!$F$9/231000000</f>
        <v>0</v>
      </c>
      <c r="G737" s="1">
        <f>INDEX(LMP!$E$2:$AB$31,MATCH(sheet1!A737,LMP!$A$2:$A$31,0),MATCH(B737,LMP!$E$1:$AB$1,0))</f>
        <v>26.15</v>
      </c>
    </row>
    <row r="738" spans="1:1024">
      <c r="A738" s="17"/>
    </row>
    <row r="739" spans="1:1024" s="20" customFormat="1">
      <c r="A739" s="19" t="s">
        <v>44</v>
      </c>
      <c r="ALS739"/>
      <c r="ALT739"/>
      <c r="ALU739"/>
      <c r="ALV739"/>
      <c r="ALW739"/>
      <c r="ALX739"/>
      <c r="ALY739"/>
      <c r="ALZ739"/>
      <c r="AMA739"/>
      <c r="AMB739"/>
      <c r="AMC739"/>
      <c r="AMD739"/>
      <c r="AME739"/>
      <c r="AMF739"/>
      <c r="AMG739"/>
      <c r="AMH739"/>
      <c r="AMI739"/>
      <c r="AMJ739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showGridLines="0" zoomScaleNormal="100" workbookViewId="0">
      <selection activeCell="A4" sqref="A4"/>
    </sheetView>
  </sheetViews>
  <sheetFormatPr defaultRowHeight="14.4"/>
  <cols>
    <col min="1" max="1" width="2.6640625"/>
    <col min="2" max="2" width="47.33203125"/>
    <col min="3" max="4" width="13.33203125"/>
    <col min="5" max="5" width="12.77734375"/>
    <col min="6" max="6" width="14.33203125"/>
    <col min="7" max="7" width="8.5546875"/>
    <col min="8" max="8" width="13.33203125"/>
    <col min="9" max="9" width="8.5546875"/>
    <col min="10" max="10" width="28.5546875" customWidth="1"/>
    <col min="11" max="11" width="22.33203125" customWidth="1"/>
    <col min="12" max="1025" width="8.5546875"/>
  </cols>
  <sheetData>
    <row r="1" spans="1:11" ht="18">
      <c r="A1" s="21" t="s">
        <v>0</v>
      </c>
      <c r="B1" s="21"/>
    </row>
    <row r="2" spans="1:11">
      <c r="A2" t="s">
        <v>45</v>
      </c>
    </row>
    <row r="3" spans="1:11">
      <c r="A3" t="s">
        <v>46</v>
      </c>
      <c r="J3" t="s">
        <v>109</v>
      </c>
    </row>
    <row r="4" spans="1:11">
      <c r="J4" t="s">
        <v>112</v>
      </c>
    </row>
    <row r="5" spans="1:11" ht="14.4" customHeight="1">
      <c r="A5" s="22" t="s">
        <v>47</v>
      </c>
      <c r="B5" s="22"/>
      <c r="C5" s="23"/>
      <c r="E5" s="24" t="s">
        <v>48</v>
      </c>
      <c r="J5" s="44" t="s">
        <v>113</v>
      </c>
      <c r="K5" s="44"/>
    </row>
    <row r="6" spans="1:11" ht="30.6">
      <c r="A6" t="s">
        <v>49</v>
      </c>
      <c r="C6" s="25">
        <v>1979</v>
      </c>
      <c r="D6" t="s">
        <v>50</v>
      </c>
      <c r="E6" t="s">
        <v>51</v>
      </c>
      <c r="F6" s="26">
        <v>2.5</v>
      </c>
      <c r="G6" t="s">
        <v>52</v>
      </c>
      <c r="J6" s="42" t="s">
        <v>114</v>
      </c>
      <c r="K6" s="43" t="s">
        <v>115</v>
      </c>
    </row>
    <row r="7" spans="1:11" ht="30.6">
      <c r="A7" t="s">
        <v>53</v>
      </c>
      <c r="C7" s="25">
        <v>1851</v>
      </c>
      <c r="D7" t="s">
        <v>50</v>
      </c>
      <c r="E7" t="s">
        <v>54</v>
      </c>
      <c r="F7" s="26">
        <v>1</v>
      </c>
      <c r="G7" t="s">
        <v>52</v>
      </c>
      <c r="J7" s="42" t="s">
        <v>116</v>
      </c>
      <c r="K7" s="43" t="s">
        <v>117</v>
      </c>
    </row>
    <row r="8" spans="1:11" ht="30.6">
      <c r="A8" t="s">
        <v>55</v>
      </c>
      <c r="C8" s="25">
        <v>1872</v>
      </c>
      <c r="D8" t="s">
        <v>50</v>
      </c>
      <c r="E8" t="s">
        <v>56</v>
      </c>
      <c r="F8" s="26">
        <f>PI()*F6*F7/4</f>
        <v>1.9634954084936207</v>
      </c>
      <c r="G8" t="s">
        <v>57</v>
      </c>
      <c r="J8" s="42" t="s">
        <v>118</v>
      </c>
      <c r="K8" s="43" t="s">
        <v>119</v>
      </c>
    </row>
    <row r="9" spans="1:11">
      <c r="C9" s="25"/>
      <c r="E9" t="s">
        <v>56</v>
      </c>
      <c r="F9" s="25"/>
      <c r="G9" t="s">
        <v>58</v>
      </c>
      <c r="J9" s="42" t="s">
        <v>120</v>
      </c>
      <c r="K9" s="43" t="s">
        <v>121</v>
      </c>
    </row>
    <row r="10" spans="1:11">
      <c r="A10" t="s">
        <v>59</v>
      </c>
      <c r="C10" s="25">
        <v>3737</v>
      </c>
      <c r="D10" t="s">
        <v>60</v>
      </c>
      <c r="E10" t="s">
        <v>56</v>
      </c>
      <c r="F10" s="27"/>
      <c r="G10" t="s">
        <v>61</v>
      </c>
      <c r="J10" s="42" t="s">
        <v>122</v>
      </c>
      <c r="K10" s="43" t="s">
        <v>123</v>
      </c>
    </row>
    <row r="11" spans="1:11">
      <c r="C11" s="25"/>
      <c r="F11" s="25"/>
      <c r="J11" s="42" t="s">
        <v>124</v>
      </c>
      <c r="K11" s="43" t="s">
        <v>125</v>
      </c>
    </row>
    <row r="12" spans="1:11">
      <c r="A12" t="s">
        <v>62</v>
      </c>
      <c r="C12" s="25">
        <v>2501063</v>
      </c>
      <c r="D12" t="s">
        <v>63</v>
      </c>
      <c r="F12" s="27"/>
      <c r="J12" s="42" t="s">
        <v>126</v>
      </c>
      <c r="K12" s="43" t="s">
        <v>127</v>
      </c>
    </row>
    <row r="13" spans="1:11" ht="15" thickBot="1">
      <c r="A13" t="s">
        <v>64</v>
      </c>
      <c r="C13" s="28">
        <v>3523622</v>
      </c>
      <c r="D13" t="s">
        <v>63</v>
      </c>
      <c r="E13" s="24" t="s">
        <v>65</v>
      </c>
      <c r="H13" s="29"/>
    </row>
    <row r="14" spans="1:11">
      <c r="A14" t="s">
        <v>66</v>
      </c>
      <c r="C14" s="25">
        <f>C12-C13</f>
        <v>-1022559</v>
      </c>
      <c r="D14" t="s">
        <v>63</v>
      </c>
      <c r="E14" t="s">
        <v>67</v>
      </c>
    </row>
    <row r="15" spans="1:11">
      <c r="E15" t="s">
        <v>68</v>
      </c>
    </row>
    <row r="16" spans="1:11">
      <c r="E16" t="s">
        <v>69</v>
      </c>
      <c r="F16">
        <v>1.8E-3</v>
      </c>
    </row>
    <row r="17" spans="1:6">
      <c r="A17" s="30" t="s">
        <v>70</v>
      </c>
      <c r="B17" s="30"/>
      <c r="E17" t="s">
        <v>71</v>
      </c>
      <c r="F17">
        <v>25</v>
      </c>
    </row>
    <row r="18" spans="1:6">
      <c r="A18" s="31" t="s">
        <v>72</v>
      </c>
      <c r="B18" s="31"/>
      <c r="C18" s="25">
        <v>4548.4290000000001</v>
      </c>
      <c r="E18" t="s">
        <v>73</v>
      </c>
      <c r="F18">
        <v>100</v>
      </c>
    </row>
    <row r="19" spans="1:6">
      <c r="A19" s="31" t="s">
        <v>74</v>
      </c>
      <c r="B19" s="31"/>
      <c r="C19" s="25">
        <v>39274.031999999999</v>
      </c>
    </row>
    <row r="20" spans="1:6">
      <c r="A20" s="31" t="s">
        <v>75</v>
      </c>
      <c r="B20" s="31"/>
      <c r="C20" s="25">
        <v>212892.08799999999</v>
      </c>
    </row>
    <row r="21" spans="1:6">
      <c r="A21" s="31" t="s">
        <v>76</v>
      </c>
      <c r="B21" s="31"/>
      <c r="C21" s="25">
        <v>91459.29</v>
      </c>
      <c r="E21" s="24"/>
    </row>
    <row r="22" spans="1:6">
      <c r="A22" s="31" t="s">
        <v>77</v>
      </c>
      <c r="B22" s="31"/>
      <c r="C22" s="25">
        <v>16598.46</v>
      </c>
      <c r="E22" s="32"/>
    </row>
    <row r="23" spans="1:6">
      <c r="A23" s="31" t="s">
        <v>78</v>
      </c>
      <c r="B23" s="31"/>
      <c r="C23" s="25">
        <v>4319</v>
      </c>
    </row>
    <row r="24" spans="1:6">
      <c r="A24" s="31" t="s">
        <v>79</v>
      </c>
      <c r="B24" s="31"/>
      <c r="C24" s="28">
        <v>3416.1460000000002</v>
      </c>
    </row>
    <row r="25" spans="1:6">
      <c r="A25" s="31"/>
      <c r="B25" s="31"/>
      <c r="C25" s="25">
        <f>SUM(C18:C24)</f>
        <v>372507.44500000001</v>
      </c>
      <c r="E25" s="32"/>
    </row>
    <row r="26" spans="1:6">
      <c r="A26" s="31" t="s">
        <v>80</v>
      </c>
      <c r="B26" s="31"/>
      <c r="C26" s="33">
        <v>8.4900000000000003E-2</v>
      </c>
    </row>
    <row r="27" spans="1:6">
      <c r="A27" s="31" t="s">
        <v>81</v>
      </c>
      <c r="B27" s="31"/>
      <c r="C27" s="25">
        <f>C25*C26</f>
        <v>31625.882080500003</v>
      </c>
      <c r="D27" s="29"/>
    </row>
    <row r="28" spans="1:6">
      <c r="B28" s="31" t="s">
        <v>82</v>
      </c>
      <c r="C28" s="34">
        <f>C27/(8760)</f>
        <v>3.6102605114726032</v>
      </c>
    </row>
    <row r="30" spans="1:6">
      <c r="A30" s="24" t="s">
        <v>83</v>
      </c>
      <c r="B30" s="24"/>
    </row>
    <row r="31" spans="1:6">
      <c r="A31" s="32" t="s">
        <v>84</v>
      </c>
    </row>
    <row r="32" spans="1:6">
      <c r="B32" t="s">
        <v>85</v>
      </c>
      <c r="C32" s="25">
        <f>140.886+1329.646</f>
        <v>1470.5319999999999</v>
      </c>
    </row>
    <row r="33" spans="1:3">
      <c r="B33" t="s">
        <v>86</v>
      </c>
      <c r="C33" s="25">
        <f>803.438</f>
        <v>803.43799999999999</v>
      </c>
    </row>
    <row r="34" spans="1:3">
      <c r="B34" t="s">
        <v>87</v>
      </c>
      <c r="C34" s="25">
        <f>309.468+542.332</f>
        <v>851.8</v>
      </c>
    </row>
    <row r="35" spans="1:3">
      <c r="B35" t="s">
        <v>88</v>
      </c>
      <c r="C35" s="28">
        <f>-6.258</f>
        <v>-6.258</v>
      </c>
    </row>
    <row r="36" spans="1:3">
      <c r="B36" t="s">
        <v>89</v>
      </c>
      <c r="C36" s="25">
        <f>SUM(C32:C35)</f>
        <v>3119.5119999999997</v>
      </c>
    </row>
    <row r="37" spans="1:3">
      <c r="B37" t="s">
        <v>90</v>
      </c>
      <c r="C37" s="34">
        <f>C36/8760</f>
        <v>0.35610867579908673</v>
      </c>
    </row>
    <row r="38" spans="1:3">
      <c r="A38" s="32" t="s">
        <v>91</v>
      </c>
      <c r="C38" s="25"/>
    </row>
    <row r="39" spans="1:3">
      <c r="B39" t="s">
        <v>92</v>
      </c>
      <c r="C39" s="25">
        <f>657.42+1019.841</f>
        <v>1677.261</v>
      </c>
    </row>
    <row r="40" spans="1:3">
      <c r="B40" t="s">
        <v>93</v>
      </c>
      <c r="C40" s="28">
        <f>110.058+504.631+1069.29+1055.734+1325.146+81.737+524.215+1198.893+2079.844+1275.598</f>
        <v>9225.1460000000006</v>
      </c>
    </row>
    <row r="41" spans="1:3">
      <c r="B41" t="s">
        <v>94</v>
      </c>
      <c r="C41" s="25">
        <f>SUM(C39:C40)</f>
        <v>10902.407000000001</v>
      </c>
    </row>
    <row r="42" spans="1:3">
      <c r="B42" t="s">
        <v>95</v>
      </c>
      <c r="C42" s="29">
        <f>C41*1000/(C12+C13)</f>
        <v>1.8096227437617074</v>
      </c>
    </row>
  </sheetData>
  <mergeCells count="1">
    <mergeCell ref="J5:K5"/>
  </mergeCells>
  <printOptions horizontalCentered="1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47"/>
  <sheetViews>
    <sheetView showGridLines="0" zoomScaleNormal="100" workbookViewId="0">
      <selection activeCell="A4" sqref="A4"/>
    </sheetView>
  </sheetViews>
  <sheetFormatPr defaultRowHeight="14.4"/>
  <cols>
    <col min="1" max="1" width="13.21875"/>
    <col min="2" max="2" width="8.5546875"/>
    <col min="3" max="3" width="10.33203125"/>
    <col min="4" max="8" width="8.5546875"/>
    <col min="9" max="9" width="9.77734375"/>
    <col min="10" max="1025" width="8.5546875"/>
  </cols>
  <sheetData>
    <row r="1" spans="1:33" ht="18">
      <c r="A1" s="21" t="s">
        <v>0</v>
      </c>
    </row>
    <row r="2" spans="1:33">
      <c r="A2" t="s">
        <v>96</v>
      </c>
    </row>
    <row r="3" spans="1:33">
      <c r="A3" t="s">
        <v>97</v>
      </c>
    </row>
    <row r="6" spans="1:33">
      <c r="I6" s="35" t="s">
        <v>98</v>
      </c>
    </row>
    <row r="7" spans="1:33" s="37" customFormat="1">
      <c r="A7" s="36" t="s">
        <v>8</v>
      </c>
      <c r="B7" s="36" t="s">
        <v>9</v>
      </c>
      <c r="C7" s="36" t="s">
        <v>99</v>
      </c>
      <c r="D7" s="36" t="s">
        <v>100</v>
      </c>
      <c r="E7" s="36" t="s">
        <v>101</v>
      </c>
      <c r="F7" s="36" t="s">
        <v>102</v>
      </c>
      <c r="I7" s="36" t="s">
        <v>103</v>
      </c>
      <c r="J7" s="36" t="s">
        <v>20</v>
      </c>
      <c r="K7" s="36" t="s">
        <v>21</v>
      </c>
      <c r="L7" s="36" t="s">
        <v>22</v>
      </c>
      <c r="M7" s="36" t="s">
        <v>23</v>
      </c>
      <c r="N7" s="36" t="s">
        <v>24</v>
      </c>
      <c r="O7" s="36" t="s">
        <v>25</v>
      </c>
      <c r="P7" s="36" t="s">
        <v>26</v>
      </c>
      <c r="Q7" s="36" t="s">
        <v>27</v>
      </c>
      <c r="R7" s="36" t="s">
        <v>28</v>
      </c>
      <c r="S7" s="36" t="s">
        <v>29</v>
      </c>
      <c r="T7" s="36" t="s">
        <v>30</v>
      </c>
      <c r="U7" s="36" t="s">
        <v>31</v>
      </c>
      <c r="V7" s="36" t="s">
        <v>32</v>
      </c>
      <c r="W7" s="36" t="s">
        <v>33</v>
      </c>
      <c r="X7" s="36" t="s">
        <v>34</v>
      </c>
      <c r="Y7" s="36" t="s">
        <v>35</v>
      </c>
      <c r="Z7" s="36" t="s">
        <v>36</v>
      </c>
      <c r="AA7" s="36" t="s">
        <v>37</v>
      </c>
      <c r="AB7" s="36" t="s">
        <v>38</v>
      </c>
      <c r="AC7" s="36" t="s">
        <v>39</v>
      </c>
      <c r="AD7" s="36" t="s">
        <v>40</v>
      </c>
      <c r="AE7" s="36" t="s">
        <v>41</v>
      </c>
      <c r="AF7" s="36" t="s">
        <v>42</v>
      </c>
      <c r="AG7" s="36" t="s">
        <v>43</v>
      </c>
    </row>
    <row r="8" spans="1:33">
      <c r="A8" s="38">
        <f>DATE(2011,6,1)</f>
        <v>40695</v>
      </c>
      <c r="B8" t="s">
        <v>20</v>
      </c>
      <c r="C8" t="str">
        <f t="shared" ref="C8:C71" si="0">A8&amp;B8</f>
        <v>40695HE01</v>
      </c>
      <c r="D8">
        <v>67</v>
      </c>
      <c r="E8">
        <v>53</v>
      </c>
      <c r="F8">
        <v>16</v>
      </c>
      <c r="I8" s="38">
        <v>40695</v>
      </c>
      <c r="J8" s="39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</row>
    <row r="9" spans="1:33">
      <c r="A9" s="38">
        <f t="shared" ref="A9:A15" si="1">A8</f>
        <v>40695</v>
      </c>
      <c r="B9" t="s">
        <v>23</v>
      </c>
      <c r="C9" t="str">
        <f t="shared" si="0"/>
        <v>40695HE04</v>
      </c>
      <c r="D9">
        <v>60</v>
      </c>
      <c r="E9">
        <v>58</v>
      </c>
      <c r="F9">
        <v>11</v>
      </c>
      <c r="I9" s="38">
        <f t="shared" ref="I9:I37" si="2">DATE(YEAR(I8),MONTH(I8),DAY(I8)+1)</f>
        <v>40696</v>
      </c>
      <c r="J9" s="3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</row>
    <row r="10" spans="1:33">
      <c r="A10" s="38">
        <f t="shared" si="1"/>
        <v>40695</v>
      </c>
      <c r="B10" t="s">
        <v>26</v>
      </c>
      <c r="C10" t="str">
        <f t="shared" si="0"/>
        <v>40695HE07</v>
      </c>
      <c r="D10">
        <v>58</v>
      </c>
      <c r="E10">
        <v>62</v>
      </c>
      <c r="F10">
        <v>14</v>
      </c>
      <c r="I10" s="38">
        <f t="shared" si="2"/>
        <v>40697</v>
      </c>
      <c r="J10" s="39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1E-4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</row>
    <row r="11" spans="1:33">
      <c r="A11" s="38">
        <f t="shared" si="1"/>
        <v>40695</v>
      </c>
      <c r="B11" t="s">
        <v>29</v>
      </c>
      <c r="C11" t="str">
        <f t="shared" si="0"/>
        <v>40695HE10</v>
      </c>
      <c r="D11">
        <v>64</v>
      </c>
      <c r="E11">
        <v>52</v>
      </c>
      <c r="F11">
        <v>14</v>
      </c>
      <c r="I11" s="38">
        <f t="shared" si="2"/>
        <v>40698</v>
      </c>
      <c r="J11" s="39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</row>
    <row r="12" spans="1:33">
      <c r="A12" s="38">
        <f t="shared" si="1"/>
        <v>40695</v>
      </c>
      <c r="B12" t="s">
        <v>32</v>
      </c>
      <c r="C12" t="str">
        <f t="shared" si="0"/>
        <v>40695HE13</v>
      </c>
      <c r="D12">
        <v>67</v>
      </c>
      <c r="E12">
        <v>49</v>
      </c>
      <c r="F12">
        <v>16</v>
      </c>
      <c r="I12" s="38">
        <f t="shared" si="2"/>
        <v>40699</v>
      </c>
      <c r="J12" s="39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</row>
    <row r="13" spans="1:33">
      <c r="A13" s="38">
        <f t="shared" si="1"/>
        <v>40695</v>
      </c>
      <c r="B13" t="s">
        <v>35</v>
      </c>
      <c r="C13" t="str">
        <f t="shared" si="0"/>
        <v>40695HE16</v>
      </c>
      <c r="D13">
        <v>71</v>
      </c>
      <c r="E13">
        <v>33</v>
      </c>
      <c r="F13">
        <v>14</v>
      </c>
      <c r="I13" s="38">
        <f t="shared" si="2"/>
        <v>40700</v>
      </c>
      <c r="J13" s="39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>
      <c r="A14" s="38">
        <f t="shared" si="1"/>
        <v>40695</v>
      </c>
      <c r="B14" t="s">
        <v>38</v>
      </c>
      <c r="C14" t="str">
        <f t="shared" si="0"/>
        <v>40695HE19</v>
      </c>
      <c r="D14">
        <v>67</v>
      </c>
      <c r="E14">
        <v>39</v>
      </c>
      <c r="F14">
        <v>8</v>
      </c>
      <c r="I14" s="38">
        <f t="shared" si="2"/>
        <v>40701</v>
      </c>
      <c r="J14" s="39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33">
      <c r="A15" s="38">
        <f t="shared" si="1"/>
        <v>40695</v>
      </c>
      <c r="B15" t="s">
        <v>41</v>
      </c>
      <c r="C15" t="str">
        <f t="shared" si="0"/>
        <v>40695HE22</v>
      </c>
      <c r="D15">
        <v>60</v>
      </c>
      <c r="E15">
        <v>52</v>
      </c>
      <c r="F15">
        <v>7</v>
      </c>
      <c r="I15" s="38">
        <f t="shared" si="2"/>
        <v>40702</v>
      </c>
      <c r="J15" s="39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1E-4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0.4</v>
      </c>
      <c r="AG15">
        <v>0.11</v>
      </c>
    </row>
    <row r="16" spans="1:33">
      <c r="A16" s="38">
        <f t="shared" ref="A16:A79" si="3">DATE(YEAR(A8),MONTH(A8),DAY(A8)+1)</f>
        <v>40696</v>
      </c>
      <c r="B16" t="str">
        <f t="shared" ref="B16:B79" si="4">B8</f>
        <v>HE01</v>
      </c>
      <c r="C16" t="str">
        <f t="shared" si="0"/>
        <v>40696HE01</v>
      </c>
      <c r="D16">
        <v>59</v>
      </c>
      <c r="E16">
        <v>54</v>
      </c>
      <c r="F16">
        <v>9</v>
      </c>
      <c r="I16" s="38">
        <f t="shared" si="2"/>
        <v>40703</v>
      </c>
      <c r="J16" s="39">
        <v>0.05</v>
      </c>
      <c r="K16">
        <v>0.08</v>
      </c>
      <c r="L16">
        <v>1E-4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>
      <c r="A17" s="38">
        <f t="shared" si="3"/>
        <v>40696</v>
      </c>
      <c r="B17" t="str">
        <f t="shared" si="4"/>
        <v>HE04</v>
      </c>
      <c r="C17" t="str">
        <f t="shared" si="0"/>
        <v>40696HE04</v>
      </c>
      <c r="D17">
        <v>53</v>
      </c>
      <c r="E17">
        <v>64</v>
      </c>
      <c r="F17">
        <v>6</v>
      </c>
      <c r="I17" s="38">
        <f t="shared" si="2"/>
        <v>40704</v>
      </c>
      <c r="J17" s="39">
        <v>0</v>
      </c>
      <c r="K17">
        <v>0</v>
      </c>
      <c r="L17">
        <v>0</v>
      </c>
      <c r="M17">
        <v>0</v>
      </c>
      <c r="N17">
        <v>0</v>
      </c>
      <c r="O17">
        <v>1E-4</v>
      </c>
      <c r="P17">
        <v>1E-4</v>
      </c>
      <c r="Q17">
        <v>0.13</v>
      </c>
      <c r="R17">
        <v>0.01</v>
      </c>
      <c r="S17">
        <v>0</v>
      </c>
      <c r="T17">
        <v>1E-4</v>
      </c>
      <c r="U17">
        <v>0.02</v>
      </c>
      <c r="V17">
        <v>1E-4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>
      <c r="A18" s="38">
        <f t="shared" si="3"/>
        <v>40696</v>
      </c>
      <c r="B18" t="str">
        <f t="shared" si="4"/>
        <v>HE07</v>
      </c>
      <c r="C18" t="str">
        <f t="shared" si="0"/>
        <v>40696HE07</v>
      </c>
      <c r="D18">
        <v>54</v>
      </c>
      <c r="E18">
        <v>57</v>
      </c>
      <c r="F18">
        <v>7</v>
      </c>
      <c r="I18" s="38">
        <f t="shared" si="2"/>
        <v>40705</v>
      </c>
      <c r="J18" s="39">
        <v>0.08</v>
      </c>
      <c r="K18">
        <v>0.1</v>
      </c>
      <c r="L18">
        <v>0</v>
      </c>
      <c r="M18">
        <v>0</v>
      </c>
      <c r="N18">
        <v>0</v>
      </c>
      <c r="O18">
        <v>0</v>
      </c>
      <c r="P18">
        <v>1E-4</v>
      </c>
      <c r="Q18">
        <v>1E-4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>
      <c r="A19" s="38">
        <f t="shared" si="3"/>
        <v>40696</v>
      </c>
      <c r="B19" t="str">
        <f t="shared" si="4"/>
        <v>HE10</v>
      </c>
      <c r="C19" t="str">
        <f t="shared" si="0"/>
        <v>40696HE10</v>
      </c>
      <c r="D19">
        <v>61</v>
      </c>
      <c r="E19">
        <v>44</v>
      </c>
      <c r="F19">
        <v>0</v>
      </c>
      <c r="I19" s="38">
        <f t="shared" si="2"/>
        <v>40706</v>
      </c>
      <c r="J19" s="3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>
      <c r="A20" s="38">
        <f t="shared" si="3"/>
        <v>40696</v>
      </c>
      <c r="B20" t="str">
        <f t="shared" si="4"/>
        <v>HE13</v>
      </c>
      <c r="C20" t="str">
        <f t="shared" si="0"/>
        <v>40696HE13</v>
      </c>
      <c r="D20">
        <v>66</v>
      </c>
      <c r="E20">
        <v>49</v>
      </c>
      <c r="F20">
        <v>11</v>
      </c>
      <c r="I20" s="38">
        <f t="shared" si="2"/>
        <v>40707</v>
      </c>
      <c r="J20" s="39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>
      <c r="A21" s="38">
        <f t="shared" si="3"/>
        <v>40696</v>
      </c>
      <c r="B21" t="str">
        <f t="shared" si="4"/>
        <v>HE16</v>
      </c>
      <c r="C21" t="str">
        <f t="shared" si="0"/>
        <v>40696HE16</v>
      </c>
      <c r="D21">
        <v>72</v>
      </c>
      <c r="E21">
        <v>40</v>
      </c>
      <c r="F21">
        <v>8</v>
      </c>
      <c r="I21" s="38">
        <f t="shared" si="2"/>
        <v>40708</v>
      </c>
      <c r="J21" s="39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</row>
    <row r="22" spans="1:33">
      <c r="A22" s="38">
        <f t="shared" si="3"/>
        <v>40696</v>
      </c>
      <c r="B22" t="str">
        <f t="shared" si="4"/>
        <v>HE19</v>
      </c>
      <c r="C22" t="str">
        <f t="shared" si="0"/>
        <v>40696HE19</v>
      </c>
      <c r="D22">
        <v>71</v>
      </c>
      <c r="E22">
        <v>44</v>
      </c>
      <c r="F22">
        <v>7</v>
      </c>
      <c r="I22" s="38">
        <f t="shared" si="2"/>
        <v>40709</v>
      </c>
      <c r="J22" s="39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1E-4</v>
      </c>
      <c r="V22">
        <v>1E-4</v>
      </c>
      <c r="W22">
        <v>0.03</v>
      </c>
      <c r="X22">
        <v>0.03</v>
      </c>
      <c r="Y22">
        <v>0.04</v>
      </c>
      <c r="Z22">
        <v>0.01</v>
      </c>
      <c r="AA22">
        <v>0</v>
      </c>
      <c r="AB22">
        <v>0.02</v>
      </c>
      <c r="AC22">
        <v>1E-4</v>
      </c>
      <c r="AD22">
        <v>0</v>
      </c>
      <c r="AE22">
        <v>1E-4</v>
      </c>
      <c r="AF22">
        <v>0.06</v>
      </c>
      <c r="AG22">
        <v>0.13</v>
      </c>
    </row>
    <row r="23" spans="1:33">
      <c r="A23" s="38">
        <f t="shared" si="3"/>
        <v>40696</v>
      </c>
      <c r="B23" t="str">
        <f t="shared" si="4"/>
        <v>HE22</v>
      </c>
      <c r="C23" t="str">
        <f t="shared" si="0"/>
        <v>40696HE22</v>
      </c>
      <c r="D23">
        <v>58</v>
      </c>
      <c r="E23">
        <v>75</v>
      </c>
      <c r="F23">
        <v>0</v>
      </c>
      <c r="I23" s="38">
        <f t="shared" si="2"/>
        <v>40710</v>
      </c>
      <c r="J23" s="39">
        <v>0.02</v>
      </c>
      <c r="K23">
        <v>0</v>
      </c>
      <c r="L23">
        <v>0.04</v>
      </c>
      <c r="M23">
        <v>1E-4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>
      <c r="A24" s="38">
        <f t="shared" si="3"/>
        <v>40697</v>
      </c>
      <c r="B24" t="str">
        <f t="shared" si="4"/>
        <v>HE01</v>
      </c>
      <c r="C24" t="str">
        <f t="shared" si="0"/>
        <v>40697HE01</v>
      </c>
      <c r="D24">
        <v>58</v>
      </c>
      <c r="E24">
        <v>70</v>
      </c>
      <c r="F24">
        <v>6</v>
      </c>
      <c r="I24" s="38">
        <f t="shared" si="2"/>
        <v>40711</v>
      </c>
      <c r="J24" s="39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1E-4</v>
      </c>
      <c r="Q24">
        <v>1E-4</v>
      </c>
      <c r="R24">
        <v>0.01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</row>
    <row r="25" spans="1:33">
      <c r="A25" s="38">
        <f t="shared" si="3"/>
        <v>40697</v>
      </c>
      <c r="B25" t="str">
        <f t="shared" si="4"/>
        <v>HE04</v>
      </c>
      <c r="C25" t="str">
        <f t="shared" si="0"/>
        <v>40697HE04</v>
      </c>
      <c r="D25">
        <v>58</v>
      </c>
      <c r="E25">
        <v>70</v>
      </c>
      <c r="F25">
        <v>0</v>
      </c>
      <c r="I25" s="38">
        <f t="shared" si="2"/>
        <v>40712</v>
      </c>
      <c r="J25" s="39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1E-4</v>
      </c>
      <c r="AE25">
        <v>0</v>
      </c>
      <c r="AF25">
        <v>0</v>
      </c>
      <c r="AG25">
        <v>0</v>
      </c>
    </row>
    <row r="26" spans="1:33">
      <c r="A26" s="38">
        <f t="shared" si="3"/>
        <v>40697</v>
      </c>
      <c r="B26" t="str">
        <f t="shared" si="4"/>
        <v>HE07</v>
      </c>
      <c r="C26" t="str">
        <f t="shared" si="0"/>
        <v>40697HE07</v>
      </c>
      <c r="D26">
        <v>62</v>
      </c>
      <c r="E26">
        <v>65</v>
      </c>
      <c r="F26">
        <v>11</v>
      </c>
      <c r="I26" s="38">
        <f t="shared" si="2"/>
        <v>40713</v>
      </c>
      <c r="J26" s="39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</row>
    <row r="27" spans="1:33">
      <c r="A27" s="38">
        <f t="shared" si="3"/>
        <v>40697</v>
      </c>
      <c r="B27" t="str">
        <f t="shared" si="4"/>
        <v>HE10</v>
      </c>
      <c r="C27" t="str">
        <f t="shared" si="0"/>
        <v>40697HE10</v>
      </c>
      <c r="D27">
        <v>69</v>
      </c>
      <c r="E27">
        <v>51</v>
      </c>
      <c r="F27">
        <v>14</v>
      </c>
      <c r="I27" s="38">
        <f t="shared" si="2"/>
        <v>40714</v>
      </c>
      <c r="J27" s="39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1E-4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>
      <c r="A28" s="38">
        <f t="shared" si="3"/>
        <v>40697</v>
      </c>
      <c r="B28" t="str">
        <f t="shared" si="4"/>
        <v>HE13</v>
      </c>
      <c r="C28" t="str">
        <f t="shared" si="0"/>
        <v>40697HE13</v>
      </c>
      <c r="D28">
        <v>76</v>
      </c>
      <c r="E28">
        <v>45</v>
      </c>
      <c r="F28">
        <v>13</v>
      </c>
      <c r="I28" s="38">
        <f t="shared" si="2"/>
        <v>40715</v>
      </c>
      <c r="J28" s="39">
        <v>0</v>
      </c>
      <c r="K28">
        <v>0</v>
      </c>
      <c r="L28">
        <v>0</v>
      </c>
      <c r="M28">
        <v>0.04</v>
      </c>
      <c r="N28">
        <v>1E-4</v>
      </c>
      <c r="O28">
        <v>1E-4</v>
      </c>
      <c r="P28">
        <v>0</v>
      </c>
      <c r="Q28">
        <v>1E-4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0.02</v>
      </c>
      <c r="AA28">
        <v>1E-4</v>
      </c>
      <c r="AB28">
        <v>0</v>
      </c>
      <c r="AC28">
        <v>0</v>
      </c>
      <c r="AD28">
        <v>0</v>
      </c>
      <c r="AE28">
        <v>0</v>
      </c>
      <c r="AF28">
        <v>0.55000000000000004</v>
      </c>
      <c r="AG28">
        <v>0.05</v>
      </c>
    </row>
    <row r="29" spans="1:33">
      <c r="A29" s="38">
        <f t="shared" si="3"/>
        <v>40697</v>
      </c>
      <c r="B29" t="str">
        <f t="shared" si="4"/>
        <v>HE16</v>
      </c>
      <c r="C29" t="str">
        <f t="shared" si="0"/>
        <v>40697HE16</v>
      </c>
      <c r="D29">
        <v>81</v>
      </c>
      <c r="E29">
        <v>39</v>
      </c>
      <c r="F29">
        <v>11</v>
      </c>
      <c r="I29" s="38">
        <f t="shared" si="2"/>
        <v>40716</v>
      </c>
      <c r="J29" s="39">
        <v>0.02</v>
      </c>
      <c r="K29">
        <v>1E-4</v>
      </c>
      <c r="L29">
        <v>0</v>
      </c>
      <c r="M29">
        <v>0</v>
      </c>
      <c r="N29">
        <v>1E-4</v>
      </c>
      <c r="O29">
        <v>1E-4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1E-4</v>
      </c>
      <c r="AE29">
        <v>1E-4</v>
      </c>
      <c r="AF29">
        <v>0</v>
      </c>
      <c r="AG29">
        <v>1E-4</v>
      </c>
    </row>
    <row r="30" spans="1:33">
      <c r="A30" s="38">
        <f t="shared" si="3"/>
        <v>40697</v>
      </c>
      <c r="B30" t="str">
        <f t="shared" si="4"/>
        <v>HE19</v>
      </c>
      <c r="C30" t="str">
        <f t="shared" si="0"/>
        <v>40697HE19</v>
      </c>
      <c r="D30">
        <v>80</v>
      </c>
      <c r="E30">
        <v>41</v>
      </c>
      <c r="F30">
        <v>9</v>
      </c>
      <c r="I30" s="38">
        <f t="shared" si="2"/>
        <v>40717</v>
      </c>
      <c r="J30" s="39">
        <v>1E-4</v>
      </c>
      <c r="K30">
        <v>0.05</v>
      </c>
      <c r="L30">
        <v>0.01</v>
      </c>
      <c r="M30">
        <v>1E-4</v>
      </c>
      <c r="N30">
        <v>1E-4</v>
      </c>
      <c r="O30">
        <v>0.01</v>
      </c>
      <c r="P30">
        <v>1E-4</v>
      </c>
      <c r="Q30">
        <v>1E-4</v>
      </c>
      <c r="R30">
        <v>1E-4</v>
      </c>
      <c r="S30">
        <v>0.01</v>
      </c>
      <c r="T30">
        <v>1E-4</v>
      </c>
      <c r="U30">
        <v>0</v>
      </c>
      <c r="V30">
        <v>1E-4</v>
      </c>
      <c r="W30">
        <v>0.03</v>
      </c>
      <c r="X30">
        <v>0.02</v>
      </c>
      <c r="Y30">
        <v>0.03</v>
      </c>
      <c r="Z30">
        <v>0.06</v>
      </c>
      <c r="AA30">
        <v>1E-4</v>
      </c>
      <c r="AB30">
        <v>0.13</v>
      </c>
      <c r="AC30">
        <v>0.05</v>
      </c>
      <c r="AD30">
        <v>1E-4</v>
      </c>
      <c r="AE30">
        <v>1E-4</v>
      </c>
      <c r="AF30">
        <v>0.08</v>
      </c>
      <c r="AG30">
        <v>0.02</v>
      </c>
    </row>
    <row r="31" spans="1:33">
      <c r="A31" s="38">
        <f t="shared" si="3"/>
        <v>40697</v>
      </c>
      <c r="B31" t="str">
        <f t="shared" si="4"/>
        <v>HE22</v>
      </c>
      <c r="C31" t="str">
        <f t="shared" si="0"/>
        <v>40697HE22</v>
      </c>
      <c r="D31">
        <v>75</v>
      </c>
      <c r="E31">
        <v>48</v>
      </c>
      <c r="F31">
        <v>9</v>
      </c>
      <c r="I31" s="38">
        <f t="shared" si="2"/>
        <v>40718</v>
      </c>
      <c r="J31" s="39">
        <v>0.01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1E-4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>
      <c r="A32" s="38">
        <f t="shared" si="3"/>
        <v>40698</v>
      </c>
      <c r="B32" t="str">
        <f t="shared" si="4"/>
        <v>HE01</v>
      </c>
      <c r="C32" t="str">
        <f t="shared" si="0"/>
        <v>40698HE01</v>
      </c>
      <c r="D32">
        <v>79</v>
      </c>
      <c r="E32">
        <v>42</v>
      </c>
      <c r="F32">
        <v>20</v>
      </c>
      <c r="I32" s="38">
        <f t="shared" si="2"/>
        <v>40719</v>
      </c>
      <c r="J32" s="39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</row>
    <row r="33" spans="1:33">
      <c r="A33" s="38">
        <f t="shared" si="3"/>
        <v>40698</v>
      </c>
      <c r="B33" t="str">
        <f t="shared" si="4"/>
        <v>HE04</v>
      </c>
      <c r="C33" t="str">
        <f t="shared" si="0"/>
        <v>40698HE04</v>
      </c>
      <c r="D33">
        <v>74</v>
      </c>
      <c r="E33">
        <v>60</v>
      </c>
      <c r="F33">
        <v>22</v>
      </c>
      <c r="I33" s="38">
        <f t="shared" si="2"/>
        <v>40720</v>
      </c>
      <c r="J33" s="39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>
      <c r="A34" s="38">
        <f t="shared" si="3"/>
        <v>40698</v>
      </c>
      <c r="B34" t="str">
        <f t="shared" si="4"/>
        <v>HE07</v>
      </c>
      <c r="C34" t="str">
        <f t="shared" si="0"/>
        <v>40698HE07</v>
      </c>
      <c r="D34">
        <v>68</v>
      </c>
      <c r="E34">
        <v>78</v>
      </c>
      <c r="F34">
        <v>18</v>
      </c>
      <c r="I34" s="38">
        <f t="shared" si="2"/>
        <v>40721</v>
      </c>
      <c r="J34" s="39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0.01</v>
      </c>
      <c r="T34">
        <v>0.11</v>
      </c>
      <c r="U34">
        <v>1E-4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>
      <c r="A35" s="38">
        <f t="shared" si="3"/>
        <v>40698</v>
      </c>
      <c r="B35" t="str">
        <f t="shared" si="4"/>
        <v>HE10</v>
      </c>
      <c r="C35" t="str">
        <f t="shared" si="0"/>
        <v>40698HE10</v>
      </c>
      <c r="D35">
        <v>72</v>
      </c>
      <c r="E35">
        <v>76</v>
      </c>
      <c r="F35">
        <v>14</v>
      </c>
      <c r="I35" s="38">
        <f t="shared" si="2"/>
        <v>40722</v>
      </c>
      <c r="J35" s="39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>
      <c r="A36" s="38">
        <f t="shared" si="3"/>
        <v>40698</v>
      </c>
      <c r="B36" t="str">
        <f t="shared" si="4"/>
        <v>HE13</v>
      </c>
      <c r="C36" t="str">
        <f t="shared" si="0"/>
        <v>40698HE13</v>
      </c>
      <c r="D36">
        <v>75</v>
      </c>
      <c r="E36">
        <v>64</v>
      </c>
      <c r="F36">
        <v>6</v>
      </c>
      <c r="I36" s="38">
        <f t="shared" si="2"/>
        <v>40723</v>
      </c>
      <c r="J36" s="39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>
      <c r="A37" s="38">
        <f t="shared" si="3"/>
        <v>40698</v>
      </c>
      <c r="B37" t="str">
        <f t="shared" si="4"/>
        <v>HE16</v>
      </c>
      <c r="C37" t="str">
        <f t="shared" si="0"/>
        <v>40698HE16</v>
      </c>
      <c r="D37">
        <v>91</v>
      </c>
      <c r="E37">
        <v>31</v>
      </c>
      <c r="F37">
        <v>9</v>
      </c>
      <c r="I37" s="38">
        <f t="shared" si="2"/>
        <v>40724</v>
      </c>
      <c r="J37" s="39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1E-4</v>
      </c>
      <c r="Y37">
        <v>1E-4</v>
      </c>
      <c r="Z37">
        <v>0</v>
      </c>
      <c r="AA37">
        <v>0</v>
      </c>
      <c r="AB37">
        <v>0</v>
      </c>
      <c r="AC37">
        <v>1E-4</v>
      </c>
      <c r="AD37">
        <v>0.02</v>
      </c>
      <c r="AE37">
        <v>0.05</v>
      </c>
      <c r="AF37">
        <v>0.01</v>
      </c>
      <c r="AG37">
        <v>0</v>
      </c>
    </row>
    <row r="38" spans="1:33">
      <c r="A38" s="38">
        <f t="shared" si="3"/>
        <v>40698</v>
      </c>
      <c r="B38" t="str">
        <f t="shared" si="4"/>
        <v>HE19</v>
      </c>
      <c r="C38" t="str">
        <f t="shared" si="0"/>
        <v>40698HE19</v>
      </c>
      <c r="D38">
        <v>79</v>
      </c>
      <c r="E38">
        <v>45</v>
      </c>
      <c r="F38">
        <v>6</v>
      </c>
    </row>
    <row r="39" spans="1:33">
      <c r="A39" s="38">
        <f t="shared" si="3"/>
        <v>40698</v>
      </c>
      <c r="B39" t="str">
        <f t="shared" si="4"/>
        <v>HE22</v>
      </c>
      <c r="C39" t="str">
        <f t="shared" si="0"/>
        <v>40698HE22</v>
      </c>
      <c r="D39">
        <v>64</v>
      </c>
      <c r="E39">
        <v>70</v>
      </c>
      <c r="F39">
        <v>0</v>
      </c>
    </row>
    <row r="40" spans="1:33">
      <c r="A40" s="38">
        <f t="shared" si="3"/>
        <v>40699</v>
      </c>
      <c r="B40" t="str">
        <f t="shared" si="4"/>
        <v>HE01</v>
      </c>
      <c r="C40" t="str">
        <f t="shared" si="0"/>
        <v>40699HE01</v>
      </c>
      <c r="D40">
        <v>59</v>
      </c>
      <c r="E40">
        <v>75</v>
      </c>
      <c r="F40">
        <v>0</v>
      </c>
    </row>
    <row r="41" spans="1:33">
      <c r="A41" s="38">
        <f t="shared" si="3"/>
        <v>40699</v>
      </c>
      <c r="B41" t="str">
        <f t="shared" si="4"/>
        <v>HE04</v>
      </c>
      <c r="C41" t="str">
        <f t="shared" si="0"/>
        <v>40699HE04</v>
      </c>
      <c r="D41">
        <v>55</v>
      </c>
      <c r="E41">
        <v>86</v>
      </c>
      <c r="F41">
        <v>0</v>
      </c>
    </row>
    <row r="42" spans="1:33">
      <c r="A42" s="38">
        <f t="shared" si="3"/>
        <v>40699</v>
      </c>
      <c r="B42" t="str">
        <f t="shared" si="4"/>
        <v>HE07</v>
      </c>
      <c r="C42" t="str">
        <f t="shared" si="0"/>
        <v>40699HE07</v>
      </c>
      <c r="D42">
        <v>61</v>
      </c>
      <c r="E42">
        <v>67</v>
      </c>
      <c r="F42">
        <v>0</v>
      </c>
    </row>
    <row r="43" spans="1:33">
      <c r="A43" s="38">
        <f t="shared" si="3"/>
        <v>40699</v>
      </c>
      <c r="B43" t="str">
        <f t="shared" si="4"/>
        <v>HE10</v>
      </c>
      <c r="C43" t="str">
        <f t="shared" si="0"/>
        <v>40699HE10</v>
      </c>
      <c r="D43">
        <v>73</v>
      </c>
      <c r="E43">
        <v>53</v>
      </c>
      <c r="F43">
        <v>7</v>
      </c>
    </row>
    <row r="44" spans="1:33">
      <c r="A44" s="38">
        <f t="shared" si="3"/>
        <v>40699</v>
      </c>
      <c r="B44" t="str">
        <f t="shared" si="4"/>
        <v>HE13</v>
      </c>
      <c r="C44" t="str">
        <f t="shared" si="0"/>
        <v>40699HE13</v>
      </c>
      <c r="D44">
        <v>79</v>
      </c>
      <c r="E44">
        <v>38</v>
      </c>
      <c r="F44">
        <v>9</v>
      </c>
    </row>
    <row r="45" spans="1:33">
      <c r="A45" s="38">
        <f t="shared" si="3"/>
        <v>40699</v>
      </c>
      <c r="B45" t="str">
        <f t="shared" si="4"/>
        <v>HE16</v>
      </c>
      <c r="C45" t="str">
        <f t="shared" si="0"/>
        <v>40699HE16</v>
      </c>
      <c r="D45">
        <v>81</v>
      </c>
      <c r="E45">
        <v>34</v>
      </c>
      <c r="F45">
        <v>11</v>
      </c>
    </row>
    <row r="46" spans="1:33">
      <c r="A46" s="38">
        <f t="shared" si="3"/>
        <v>40699</v>
      </c>
      <c r="B46" t="str">
        <f t="shared" si="4"/>
        <v>HE19</v>
      </c>
      <c r="C46" t="str">
        <f t="shared" si="0"/>
        <v>40699HE19</v>
      </c>
      <c r="D46">
        <v>80</v>
      </c>
      <c r="E46">
        <v>35</v>
      </c>
      <c r="F46">
        <v>7</v>
      </c>
    </row>
    <row r="47" spans="1:33">
      <c r="A47" s="38">
        <f t="shared" si="3"/>
        <v>40699</v>
      </c>
      <c r="B47" t="str">
        <f t="shared" si="4"/>
        <v>HE22</v>
      </c>
      <c r="C47" t="str">
        <f t="shared" si="0"/>
        <v>40699HE22</v>
      </c>
      <c r="D47">
        <v>70</v>
      </c>
      <c r="E47">
        <v>55</v>
      </c>
      <c r="F47">
        <v>0</v>
      </c>
    </row>
    <row r="48" spans="1:33">
      <c r="A48" s="38">
        <f t="shared" si="3"/>
        <v>40700</v>
      </c>
      <c r="B48" t="str">
        <f t="shared" si="4"/>
        <v>HE01</v>
      </c>
      <c r="C48" t="str">
        <f t="shared" si="0"/>
        <v>40700HE01</v>
      </c>
      <c r="D48">
        <v>64</v>
      </c>
      <c r="E48">
        <v>65</v>
      </c>
      <c r="F48">
        <v>7</v>
      </c>
    </row>
    <row r="49" spans="1:6">
      <c r="A49" s="38">
        <f t="shared" si="3"/>
        <v>40700</v>
      </c>
      <c r="B49" t="str">
        <f t="shared" si="4"/>
        <v>HE04</v>
      </c>
      <c r="C49" t="str">
        <f t="shared" si="0"/>
        <v>40700HE04</v>
      </c>
      <c r="D49">
        <v>57</v>
      </c>
      <c r="E49">
        <v>80</v>
      </c>
      <c r="F49">
        <v>3</v>
      </c>
    </row>
    <row r="50" spans="1:6">
      <c r="A50" s="38">
        <f t="shared" si="3"/>
        <v>40700</v>
      </c>
      <c r="B50" t="str">
        <f t="shared" si="4"/>
        <v>HE07</v>
      </c>
      <c r="C50" t="str">
        <f t="shared" si="0"/>
        <v>40700HE07</v>
      </c>
      <c r="D50">
        <v>63</v>
      </c>
      <c r="E50">
        <v>73</v>
      </c>
      <c r="F50">
        <v>3</v>
      </c>
    </row>
    <row r="51" spans="1:6">
      <c r="A51" s="38">
        <f t="shared" si="3"/>
        <v>40700</v>
      </c>
      <c r="B51" t="str">
        <f t="shared" si="4"/>
        <v>HE10</v>
      </c>
      <c r="C51" t="str">
        <f t="shared" si="0"/>
        <v>40700HE10</v>
      </c>
      <c r="D51">
        <v>77</v>
      </c>
      <c r="E51">
        <v>48</v>
      </c>
      <c r="F51">
        <v>6</v>
      </c>
    </row>
    <row r="52" spans="1:6">
      <c r="A52" s="38">
        <f t="shared" si="3"/>
        <v>40700</v>
      </c>
      <c r="B52" t="str">
        <f t="shared" si="4"/>
        <v>HE13</v>
      </c>
      <c r="C52" t="str">
        <f t="shared" si="0"/>
        <v>40700HE13</v>
      </c>
      <c r="D52">
        <v>79</v>
      </c>
      <c r="E52">
        <v>44</v>
      </c>
      <c r="F52">
        <v>10</v>
      </c>
    </row>
    <row r="53" spans="1:6">
      <c r="A53" s="38">
        <f t="shared" si="3"/>
        <v>40700</v>
      </c>
      <c r="B53" t="str">
        <f t="shared" si="4"/>
        <v>HE16</v>
      </c>
      <c r="C53" t="str">
        <f t="shared" si="0"/>
        <v>40700HE16</v>
      </c>
      <c r="D53">
        <v>86</v>
      </c>
      <c r="E53">
        <v>46</v>
      </c>
      <c r="F53">
        <v>15</v>
      </c>
    </row>
    <row r="54" spans="1:6">
      <c r="A54" s="38">
        <f t="shared" si="3"/>
        <v>40700</v>
      </c>
      <c r="B54" t="str">
        <f t="shared" si="4"/>
        <v>HE19</v>
      </c>
      <c r="C54" t="str">
        <f t="shared" si="0"/>
        <v>40700HE19</v>
      </c>
      <c r="D54">
        <v>86</v>
      </c>
      <c r="E54">
        <v>50</v>
      </c>
      <c r="F54">
        <v>15</v>
      </c>
    </row>
    <row r="55" spans="1:6">
      <c r="A55" s="38">
        <f t="shared" si="3"/>
        <v>40700</v>
      </c>
      <c r="B55" t="str">
        <f t="shared" si="4"/>
        <v>HE22</v>
      </c>
      <c r="C55" t="str">
        <f t="shared" si="0"/>
        <v>40700HE22</v>
      </c>
      <c r="D55">
        <v>84</v>
      </c>
      <c r="E55">
        <v>59</v>
      </c>
      <c r="F55">
        <v>16</v>
      </c>
    </row>
    <row r="56" spans="1:6">
      <c r="A56" s="38">
        <f t="shared" si="3"/>
        <v>40701</v>
      </c>
      <c r="B56" t="str">
        <f t="shared" si="4"/>
        <v>HE01</v>
      </c>
      <c r="C56" t="str">
        <f t="shared" si="0"/>
        <v>40701HE01</v>
      </c>
      <c r="D56">
        <v>73</v>
      </c>
      <c r="E56">
        <v>74</v>
      </c>
      <c r="F56">
        <v>14</v>
      </c>
    </row>
    <row r="57" spans="1:6">
      <c r="A57" s="38">
        <f t="shared" si="3"/>
        <v>40701</v>
      </c>
      <c r="B57" t="str">
        <f t="shared" si="4"/>
        <v>HE04</v>
      </c>
      <c r="C57" t="str">
        <f t="shared" si="0"/>
        <v>40701HE04</v>
      </c>
      <c r="D57">
        <v>63</v>
      </c>
      <c r="E57">
        <v>84</v>
      </c>
      <c r="F57">
        <v>0</v>
      </c>
    </row>
    <row r="58" spans="1:6">
      <c r="A58" s="38">
        <f t="shared" si="3"/>
        <v>40701</v>
      </c>
      <c r="B58" t="str">
        <f t="shared" si="4"/>
        <v>HE07</v>
      </c>
      <c r="C58" t="str">
        <f t="shared" si="0"/>
        <v>40701HE07</v>
      </c>
      <c r="D58">
        <v>68</v>
      </c>
      <c r="E58">
        <v>84</v>
      </c>
      <c r="F58">
        <v>3</v>
      </c>
    </row>
    <row r="59" spans="1:6">
      <c r="A59" s="38">
        <f t="shared" si="3"/>
        <v>40701</v>
      </c>
      <c r="B59" t="str">
        <f t="shared" si="4"/>
        <v>HE10</v>
      </c>
      <c r="C59" t="str">
        <f t="shared" si="0"/>
        <v>40701HE10</v>
      </c>
      <c r="D59">
        <v>83</v>
      </c>
      <c r="E59">
        <v>65</v>
      </c>
      <c r="F59">
        <v>6</v>
      </c>
    </row>
    <row r="60" spans="1:6">
      <c r="A60" s="38">
        <f t="shared" si="3"/>
        <v>40701</v>
      </c>
      <c r="B60" t="str">
        <f t="shared" si="4"/>
        <v>HE13</v>
      </c>
      <c r="C60" t="str">
        <f t="shared" si="0"/>
        <v>40701HE13</v>
      </c>
      <c r="D60">
        <v>84</v>
      </c>
      <c r="E60">
        <v>63</v>
      </c>
      <c r="F60">
        <v>13</v>
      </c>
    </row>
    <row r="61" spans="1:6">
      <c r="A61" s="38">
        <f t="shared" si="3"/>
        <v>40701</v>
      </c>
      <c r="B61" t="str">
        <f t="shared" si="4"/>
        <v>HE16</v>
      </c>
      <c r="C61" t="str">
        <f t="shared" si="0"/>
        <v>40701HE16</v>
      </c>
      <c r="D61">
        <v>89</v>
      </c>
      <c r="E61">
        <v>52</v>
      </c>
      <c r="F61">
        <v>14</v>
      </c>
    </row>
    <row r="62" spans="1:6">
      <c r="A62" s="38">
        <f t="shared" si="3"/>
        <v>40701</v>
      </c>
      <c r="B62" t="str">
        <f t="shared" si="4"/>
        <v>HE19</v>
      </c>
      <c r="C62" t="str">
        <f t="shared" si="0"/>
        <v>40701HE19</v>
      </c>
      <c r="D62">
        <v>87</v>
      </c>
      <c r="E62">
        <v>45</v>
      </c>
      <c r="F62">
        <v>10</v>
      </c>
    </row>
    <row r="63" spans="1:6">
      <c r="A63" s="38">
        <f t="shared" si="3"/>
        <v>40701</v>
      </c>
      <c r="B63" t="str">
        <f t="shared" si="4"/>
        <v>HE22</v>
      </c>
      <c r="C63" t="str">
        <f t="shared" si="0"/>
        <v>40701HE22</v>
      </c>
      <c r="D63">
        <v>77</v>
      </c>
      <c r="E63">
        <v>56</v>
      </c>
      <c r="F63">
        <v>9</v>
      </c>
    </row>
    <row r="64" spans="1:6">
      <c r="A64" s="38">
        <f t="shared" si="3"/>
        <v>40702</v>
      </c>
      <c r="B64" t="str">
        <f t="shared" si="4"/>
        <v>HE01</v>
      </c>
      <c r="C64" t="str">
        <f t="shared" si="0"/>
        <v>40702HE01</v>
      </c>
      <c r="D64">
        <v>76</v>
      </c>
      <c r="E64">
        <v>52</v>
      </c>
      <c r="F64">
        <v>14</v>
      </c>
    </row>
    <row r="65" spans="1:6">
      <c r="A65" s="38">
        <f t="shared" si="3"/>
        <v>40702</v>
      </c>
      <c r="B65" t="str">
        <f t="shared" si="4"/>
        <v>HE04</v>
      </c>
      <c r="C65" t="str">
        <f t="shared" si="0"/>
        <v>40702HE04</v>
      </c>
      <c r="D65">
        <v>74</v>
      </c>
      <c r="E65">
        <v>62</v>
      </c>
      <c r="F65">
        <v>14</v>
      </c>
    </row>
    <row r="66" spans="1:6">
      <c r="A66" s="38">
        <f t="shared" si="3"/>
        <v>40702</v>
      </c>
      <c r="B66" t="str">
        <f t="shared" si="4"/>
        <v>HE07</v>
      </c>
      <c r="C66" t="str">
        <f t="shared" si="0"/>
        <v>40702HE07</v>
      </c>
      <c r="D66">
        <v>74</v>
      </c>
      <c r="E66">
        <v>69</v>
      </c>
      <c r="F66">
        <v>11</v>
      </c>
    </row>
    <row r="67" spans="1:6">
      <c r="A67" s="38">
        <f t="shared" si="3"/>
        <v>40702</v>
      </c>
      <c r="B67" t="str">
        <f t="shared" si="4"/>
        <v>HE10</v>
      </c>
      <c r="C67" t="str">
        <f t="shared" si="0"/>
        <v>40702HE10</v>
      </c>
      <c r="D67">
        <v>76</v>
      </c>
      <c r="E67">
        <v>64</v>
      </c>
      <c r="F67">
        <v>14</v>
      </c>
    </row>
    <row r="68" spans="1:6">
      <c r="A68" s="38">
        <f t="shared" si="3"/>
        <v>40702</v>
      </c>
      <c r="B68" t="str">
        <f t="shared" si="4"/>
        <v>HE13</v>
      </c>
      <c r="C68" t="str">
        <f t="shared" si="0"/>
        <v>40702HE13</v>
      </c>
      <c r="D68">
        <v>82</v>
      </c>
      <c r="E68">
        <v>56</v>
      </c>
      <c r="F68">
        <v>21</v>
      </c>
    </row>
    <row r="69" spans="1:6">
      <c r="A69" s="38">
        <f t="shared" si="3"/>
        <v>40702</v>
      </c>
      <c r="B69" t="str">
        <f t="shared" si="4"/>
        <v>HE16</v>
      </c>
      <c r="C69" t="str">
        <f t="shared" si="0"/>
        <v>40702HE16</v>
      </c>
      <c r="D69">
        <v>80</v>
      </c>
      <c r="E69">
        <v>56</v>
      </c>
      <c r="F69">
        <v>21</v>
      </c>
    </row>
    <row r="70" spans="1:6">
      <c r="A70" s="38">
        <f t="shared" si="3"/>
        <v>40702</v>
      </c>
      <c r="B70" t="str">
        <f t="shared" si="4"/>
        <v>HE19</v>
      </c>
      <c r="C70" t="str">
        <f t="shared" si="0"/>
        <v>40702HE19</v>
      </c>
      <c r="D70">
        <v>79</v>
      </c>
      <c r="E70">
        <v>54</v>
      </c>
      <c r="F70">
        <v>11</v>
      </c>
    </row>
    <row r="71" spans="1:6">
      <c r="A71" s="38">
        <f t="shared" si="3"/>
        <v>40702</v>
      </c>
      <c r="B71" t="str">
        <f t="shared" si="4"/>
        <v>HE22</v>
      </c>
      <c r="C71" t="str">
        <f t="shared" si="0"/>
        <v>40702HE22</v>
      </c>
      <c r="D71">
        <v>70</v>
      </c>
      <c r="E71">
        <v>59</v>
      </c>
      <c r="F71">
        <v>6</v>
      </c>
    </row>
    <row r="72" spans="1:6">
      <c r="A72" s="38">
        <f t="shared" si="3"/>
        <v>40703</v>
      </c>
      <c r="B72" t="str">
        <f t="shared" si="4"/>
        <v>HE01</v>
      </c>
      <c r="C72" t="str">
        <f t="shared" ref="C72:C135" si="5">A72&amp;B72</f>
        <v>40703HE01</v>
      </c>
      <c r="D72">
        <v>65</v>
      </c>
      <c r="E72">
        <v>84</v>
      </c>
      <c r="F72">
        <v>10</v>
      </c>
    </row>
    <row r="73" spans="1:6">
      <c r="A73" s="38">
        <f t="shared" si="3"/>
        <v>40703</v>
      </c>
      <c r="B73" t="str">
        <f t="shared" si="4"/>
        <v>HE04</v>
      </c>
      <c r="C73" t="str">
        <f t="shared" si="5"/>
        <v>40703HE04</v>
      </c>
      <c r="D73">
        <v>65</v>
      </c>
      <c r="E73">
        <v>75</v>
      </c>
      <c r="F73">
        <v>3</v>
      </c>
    </row>
    <row r="74" spans="1:6">
      <c r="A74" s="38">
        <f t="shared" si="3"/>
        <v>40703</v>
      </c>
      <c r="B74" t="str">
        <f t="shared" si="4"/>
        <v>HE07</v>
      </c>
      <c r="C74" t="str">
        <f t="shared" si="5"/>
        <v>40703HE07</v>
      </c>
      <c r="D74">
        <v>64</v>
      </c>
      <c r="E74">
        <v>87</v>
      </c>
      <c r="F74">
        <v>3</v>
      </c>
    </row>
    <row r="75" spans="1:6">
      <c r="A75" s="38">
        <f t="shared" si="3"/>
        <v>40703</v>
      </c>
      <c r="B75" t="str">
        <f t="shared" si="4"/>
        <v>HE10</v>
      </c>
      <c r="C75" t="str">
        <f t="shared" si="5"/>
        <v>40703HE10</v>
      </c>
      <c r="D75">
        <v>60</v>
      </c>
      <c r="E75">
        <v>87</v>
      </c>
      <c r="F75">
        <v>11</v>
      </c>
    </row>
    <row r="76" spans="1:6">
      <c r="A76" s="38">
        <f t="shared" si="3"/>
        <v>40703</v>
      </c>
      <c r="B76" t="str">
        <f t="shared" si="4"/>
        <v>HE13</v>
      </c>
      <c r="C76" t="str">
        <f t="shared" si="5"/>
        <v>40703HE13</v>
      </c>
      <c r="D76">
        <v>62</v>
      </c>
      <c r="E76">
        <v>81</v>
      </c>
      <c r="F76">
        <v>11</v>
      </c>
    </row>
    <row r="77" spans="1:6">
      <c r="A77" s="38">
        <f t="shared" si="3"/>
        <v>40703</v>
      </c>
      <c r="B77" t="str">
        <f t="shared" si="4"/>
        <v>HE16</v>
      </c>
      <c r="C77" t="str">
        <f t="shared" si="5"/>
        <v>40703HE16</v>
      </c>
      <c r="D77">
        <v>69</v>
      </c>
      <c r="E77">
        <v>63</v>
      </c>
      <c r="F77">
        <v>11</v>
      </c>
    </row>
    <row r="78" spans="1:6">
      <c r="A78" s="38">
        <f t="shared" si="3"/>
        <v>40703</v>
      </c>
      <c r="B78" t="str">
        <f t="shared" si="4"/>
        <v>HE19</v>
      </c>
      <c r="C78" t="str">
        <f t="shared" si="5"/>
        <v>40703HE19</v>
      </c>
      <c r="D78">
        <v>64</v>
      </c>
      <c r="E78">
        <v>68</v>
      </c>
      <c r="F78">
        <v>6</v>
      </c>
    </row>
    <row r="79" spans="1:6">
      <c r="A79" s="38">
        <f t="shared" si="3"/>
        <v>40703</v>
      </c>
      <c r="B79" t="str">
        <f t="shared" si="4"/>
        <v>HE22</v>
      </c>
      <c r="C79" t="str">
        <f t="shared" si="5"/>
        <v>40703HE22</v>
      </c>
      <c r="D79">
        <v>62</v>
      </c>
      <c r="E79">
        <v>78</v>
      </c>
      <c r="F79">
        <v>5</v>
      </c>
    </row>
    <row r="80" spans="1:6">
      <c r="A80" s="38">
        <f t="shared" ref="A80:A143" si="6">DATE(YEAR(A72),MONTH(A72),DAY(A72)+1)</f>
        <v>40704</v>
      </c>
      <c r="B80" t="str">
        <f t="shared" ref="B80:B143" si="7">B72</f>
        <v>HE01</v>
      </c>
      <c r="C80" t="str">
        <f t="shared" si="5"/>
        <v>40704HE01</v>
      </c>
      <c r="D80">
        <v>61</v>
      </c>
      <c r="E80">
        <v>78</v>
      </c>
      <c r="F80">
        <v>13</v>
      </c>
    </row>
    <row r="81" spans="1:6">
      <c r="A81" s="38">
        <f t="shared" si="6"/>
        <v>40704</v>
      </c>
      <c r="B81" t="str">
        <f t="shared" si="7"/>
        <v>HE04</v>
      </c>
      <c r="C81" t="str">
        <f t="shared" si="5"/>
        <v>40704HE04</v>
      </c>
      <c r="D81">
        <v>58</v>
      </c>
      <c r="E81">
        <v>72</v>
      </c>
      <c r="F81">
        <v>13</v>
      </c>
    </row>
    <row r="82" spans="1:6">
      <c r="A82" s="38">
        <f t="shared" si="6"/>
        <v>40704</v>
      </c>
      <c r="B82" t="str">
        <f t="shared" si="7"/>
        <v>HE07</v>
      </c>
      <c r="C82" t="str">
        <f t="shared" si="5"/>
        <v>40704HE07</v>
      </c>
      <c r="D82">
        <v>57</v>
      </c>
      <c r="E82">
        <v>78</v>
      </c>
      <c r="F82">
        <v>9</v>
      </c>
    </row>
    <row r="83" spans="1:6">
      <c r="A83" s="38">
        <f t="shared" si="6"/>
        <v>40704</v>
      </c>
      <c r="B83" t="str">
        <f t="shared" si="7"/>
        <v>HE10</v>
      </c>
      <c r="C83" t="str">
        <f t="shared" si="5"/>
        <v>40704HE10</v>
      </c>
      <c r="D83">
        <v>57</v>
      </c>
      <c r="E83">
        <v>83</v>
      </c>
      <c r="F83">
        <v>15</v>
      </c>
    </row>
    <row r="84" spans="1:6">
      <c r="A84" s="38">
        <f t="shared" si="6"/>
        <v>40704</v>
      </c>
      <c r="B84" t="str">
        <f t="shared" si="7"/>
        <v>HE13</v>
      </c>
      <c r="C84" t="str">
        <f t="shared" si="5"/>
        <v>40704HE13</v>
      </c>
      <c r="D84">
        <v>60</v>
      </c>
      <c r="E84">
        <v>84</v>
      </c>
      <c r="F84">
        <v>8</v>
      </c>
    </row>
    <row r="85" spans="1:6">
      <c r="A85" s="38">
        <f t="shared" si="6"/>
        <v>40704</v>
      </c>
      <c r="B85" t="str">
        <f t="shared" si="7"/>
        <v>HE16</v>
      </c>
      <c r="C85" t="str">
        <f t="shared" si="5"/>
        <v>40704HE16</v>
      </c>
      <c r="D85">
        <v>61</v>
      </c>
      <c r="E85">
        <v>81</v>
      </c>
      <c r="F85">
        <v>11</v>
      </c>
    </row>
    <row r="86" spans="1:6">
      <c r="A86" s="38">
        <f t="shared" si="6"/>
        <v>40704</v>
      </c>
      <c r="B86" t="str">
        <f t="shared" si="7"/>
        <v>HE19</v>
      </c>
      <c r="C86" t="str">
        <f t="shared" si="5"/>
        <v>40704HE19</v>
      </c>
      <c r="D86">
        <v>60</v>
      </c>
      <c r="E86">
        <v>81</v>
      </c>
      <c r="F86">
        <v>9</v>
      </c>
    </row>
    <row r="87" spans="1:6">
      <c r="A87" s="38">
        <f t="shared" si="6"/>
        <v>40704</v>
      </c>
      <c r="B87" t="str">
        <f t="shared" si="7"/>
        <v>HE22</v>
      </c>
      <c r="C87" t="str">
        <f t="shared" si="5"/>
        <v>40704HE22</v>
      </c>
      <c r="D87">
        <v>59</v>
      </c>
      <c r="E87">
        <v>84</v>
      </c>
      <c r="F87">
        <v>8</v>
      </c>
    </row>
    <row r="88" spans="1:6">
      <c r="A88" s="38">
        <f t="shared" si="6"/>
        <v>40705</v>
      </c>
      <c r="B88" t="str">
        <f t="shared" si="7"/>
        <v>HE01</v>
      </c>
      <c r="C88" t="str">
        <f t="shared" si="5"/>
        <v>40705HE01</v>
      </c>
      <c r="D88">
        <v>58</v>
      </c>
      <c r="E88">
        <v>87</v>
      </c>
      <c r="F88">
        <v>10</v>
      </c>
    </row>
    <row r="89" spans="1:6">
      <c r="A89" s="38">
        <f t="shared" si="6"/>
        <v>40705</v>
      </c>
      <c r="B89" t="str">
        <f t="shared" si="7"/>
        <v>HE04</v>
      </c>
      <c r="C89" t="str">
        <f t="shared" si="5"/>
        <v>40705HE04</v>
      </c>
      <c r="D89">
        <v>58</v>
      </c>
      <c r="E89">
        <v>93</v>
      </c>
      <c r="F89">
        <v>3</v>
      </c>
    </row>
    <row r="90" spans="1:6">
      <c r="A90" s="38">
        <f t="shared" si="6"/>
        <v>40705</v>
      </c>
      <c r="B90" t="str">
        <f t="shared" si="7"/>
        <v>HE07</v>
      </c>
      <c r="C90" t="str">
        <f t="shared" si="5"/>
        <v>40705HE07</v>
      </c>
      <c r="D90">
        <v>59</v>
      </c>
      <c r="E90">
        <v>93</v>
      </c>
      <c r="F90">
        <v>6</v>
      </c>
    </row>
    <row r="91" spans="1:6">
      <c r="A91" s="38">
        <f t="shared" si="6"/>
        <v>40705</v>
      </c>
      <c r="B91" t="str">
        <f t="shared" si="7"/>
        <v>HE10</v>
      </c>
      <c r="C91" t="str">
        <f t="shared" si="5"/>
        <v>40705HE10</v>
      </c>
      <c r="D91">
        <v>60</v>
      </c>
      <c r="E91">
        <v>87</v>
      </c>
      <c r="F91">
        <v>3</v>
      </c>
    </row>
    <row r="92" spans="1:6">
      <c r="A92" s="38">
        <f t="shared" si="6"/>
        <v>40705</v>
      </c>
      <c r="B92" t="str">
        <f t="shared" si="7"/>
        <v>HE13</v>
      </c>
      <c r="C92" t="str">
        <f t="shared" si="5"/>
        <v>40705HE13</v>
      </c>
      <c r="D92">
        <v>67</v>
      </c>
      <c r="E92">
        <v>70</v>
      </c>
      <c r="F92">
        <v>6</v>
      </c>
    </row>
    <row r="93" spans="1:6">
      <c r="A93" s="38">
        <f t="shared" si="6"/>
        <v>40705</v>
      </c>
      <c r="B93" t="str">
        <f t="shared" si="7"/>
        <v>HE16</v>
      </c>
      <c r="C93" t="str">
        <f t="shared" si="5"/>
        <v>40705HE16</v>
      </c>
      <c r="D93">
        <v>62</v>
      </c>
      <c r="E93">
        <v>65</v>
      </c>
      <c r="F93">
        <v>15</v>
      </c>
    </row>
    <row r="94" spans="1:6">
      <c r="A94" s="38">
        <f t="shared" si="6"/>
        <v>40705</v>
      </c>
      <c r="B94" t="str">
        <f t="shared" si="7"/>
        <v>HE19</v>
      </c>
      <c r="C94" t="str">
        <f t="shared" si="5"/>
        <v>40705HE19</v>
      </c>
      <c r="D94">
        <v>59</v>
      </c>
      <c r="E94">
        <v>67</v>
      </c>
      <c r="F94">
        <v>18</v>
      </c>
    </row>
    <row r="95" spans="1:6">
      <c r="A95" s="38">
        <f t="shared" si="6"/>
        <v>40705</v>
      </c>
      <c r="B95" t="str">
        <f t="shared" si="7"/>
        <v>HE22</v>
      </c>
      <c r="C95" t="str">
        <f t="shared" si="5"/>
        <v>40705HE22</v>
      </c>
      <c r="D95">
        <v>56</v>
      </c>
      <c r="E95">
        <v>72</v>
      </c>
      <c r="F95">
        <v>11</v>
      </c>
    </row>
    <row r="96" spans="1:6">
      <c r="A96" s="38">
        <f t="shared" si="6"/>
        <v>40706</v>
      </c>
      <c r="B96" t="str">
        <f t="shared" si="7"/>
        <v>HE01</v>
      </c>
      <c r="C96" t="str">
        <f t="shared" si="5"/>
        <v>40706HE01</v>
      </c>
      <c r="D96">
        <v>53</v>
      </c>
      <c r="E96">
        <v>83</v>
      </c>
      <c r="F96">
        <v>8</v>
      </c>
    </row>
    <row r="97" spans="1:6">
      <c r="A97" s="38">
        <f t="shared" si="6"/>
        <v>40706</v>
      </c>
      <c r="B97" t="str">
        <f t="shared" si="7"/>
        <v>HE04</v>
      </c>
      <c r="C97" t="str">
        <f t="shared" si="5"/>
        <v>40706HE04</v>
      </c>
      <c r="D97">
        <v>51</v>
      </c>
      <c r="E97">
        <v>83</v>
      </c>
      <c r="F97">
        <v>9</v>
      </c>
    </row>
    <row r="98" spans="1:6">
      <c r="A98" s="38">
        <f t="shared" si="6"/>
        <v>40706</v>
      </c>
      <c r="B98" t="str">
        <f t="shared" si="7"/>
        <v>HE07</v>
      </c>
      <c r="C98" t="str">
        <f t="shared" si="5"/>
        <v>40706HE07</v>
      </c>
      <c r="D98">
        <v>54</v>
      </c>
      <c r="E98">
        <v>77</v>
      </c>
      <c r="F98">
        <v>8</v>
      </c>
    </row>
    <row r="99" spans="1:6">
      <c r="A99" s="38">
        <f t="shared" si="6"/>
        <v>40706</v>
      </c>
      <c r="B99" t="str">
        <f t="shared" si="7"/>
        <v>HE10</v>
      </c>
      <c r="C99" t="str">
        <f t="shared" si="5"/>
        <v>40706HE10</v>
      </c>
      <c r="D99">
        <v>58</v>
      </c>
      <c r="E99">
        <v>65</v>
      </c>
      <c r="F99">
        <v>8</v>
      </c>
    </row>
    <row r="100" spans="1:6">
      <c r="A100" s="38">
        <f t="shared" si="6"/>
        <v>40706</v>
      </c>
      <c r="B100" t="str">
        <f t="shared" si="7"/>
        <v>HE13</v>
      </c>
      <c r="C100" t="str">
        <f t="shared" si="5"/>
        <v>40706HE13</v>
      </c>
      <c r="D100">
        <v>65</v>
      </c>
      <c r="E100">
        <v>49</v>
      </c>
      <c r="F100">
        <v>9</v>
      </c>
    </row>
    <row r="101" spans="1:6">
      <c r="A101" s="38">
        <f t="shared" si="6"/>
        <v>40706</v>
      </c>
      <c r="B101" t="str">
        <f t="shared" si="7"/>
        <v>HE16</v>
      </c>
      <c r="C101" t="str">
        <f t="shared" si="5"/>
        <v>40706HE16</v>
      </c>
      <c r="D101">
        <v>65</v>
      </c>
      <c r="E101">
        <v>54</v>
      </c>
      <c r="F101">
        <v>10</v>
      </c>
    </row>
    <row r="102" spans="1:6">
      <c r="A102" s="38">
        <f t="shared" si="6"/>
        <v>40706</v>
      </c>
      <c r="B102" t="str">
        <f t="shared" si="7"/>
        <v>HE19</v>
      </c>
      <c r="C102" t="str">
        <f t="shared" si="5"/>
        <v>40706HE19</v>
      </c>
      <c r="D102">
        <v>63</v>
      </c>
      <c r="E102">
        <v>56</v>
      </c>
      <c r="F102">
        <v>10</v>
      </c>
    </row>
    <row r="103" spans="1:6">
      <c r="A103" s="38">
        <f t="shared" si="6"/>
        <v>40706</v>
      </c>
      <c r="B103" t="str">
        <f t="shared" si="7"/>
        <v>HE22</v>
      </c>
      <c r="C103" t="str">
        <f t="shared" si="5"/>
        <v>40706HE22</v>
      </c>
      <c r="D103">
        <v>60</v>
      </c>
      <c r="E103">
        <v>58</v>
      </c>
      <c r="F103">
        <v>7</v>
      </c>
    </row>
    <row r="104" spans="1:6">
      <c r="A104" s="38">
        <f t="shared" si="6"/>
        <v>40707</v>
      </c>
      <c r="B104" t="str">
        <f t="shared" si="7"/>
        <v>HE01</v>
      </c>
      <c r="C104" t="str">
        <f t="shared" si="5"/>
        <v>40707HE01</v>
      </c>
      <c r="D104">
        <v>52</v>
      </c>
      <c r="E104">
        <v>80</v>
      </c>
      <c r="F104">
        <v>0</v>
      </c>
    </row>
    <row r="105" spans="1:6">
      <c r="A105" s="38">
        <f t="shared" si="6"/>
        <v>40707</v>
      </c>
      <c r="B105" t="str">
        <f t="shared" si="7"/>
        <v>HE04</v>
      </c>
      <c r="C105" t="str">
        <f t="shared" si="5"/>
        <v>40707HE04</v>
      </c>
      <c r="D105">
        <v>51</v>
      </c>
      <c r="E105">
        <v>77</v>
      </c>
      <c r="F105">
        <v>8</v>
      </c>
    </row>
    <row r="106" spans="1:6">
      <c r="A106" s="38">
        <f t="shared" si="6"/>
        <v>40707</v>
      </c>
      <c r="B106" t="str">
        <f t="shared" si="7"/>
        <v>HE07</v>
      </c>
      <c r="C106" t="str">
        <f t="shared" si="5"/>
        <v>40707HE07</v>
      </c>
      <c r="D106">
        <v>57</v>
      </c>
      <c r="E106">
        <v>64</v>
      </c>
      <c r="F106">
        <v>5</v>
      </c>
    </row>
    <row r="107" spans="1:6">
      <c r="A107" s="38">
        <f t="shared" si="6"/>
        <v>40707</v>
      </c>
      <c r="B107" t="str">
        <f t="shared" si="7"/>
        <v>HE10</v>
      </c>
      <c r="C107" t="str">
        <f t="shared" si="5"/>
        <v>40707HE10</v>
      </c>
      <c r="D107">
        <v>71</v>
      </c>
      <c r="E107">
        <v>38</v>
      </c>
      <c r="F107">
        <v>6</v>
      </c>
    </row>
    <row r="108" spans="1:6">
      <c r="A108" s="38">
        <f t="shared" si="6"/>
        <v>40707</v>
      </c>
      <c r="B108" t="str">
        <f t="shared" si="7"/>
        <v>HE13</v>
      </c>
      <c r="C108" t="str">
        <f t="shared" si="5"/>
        <v>40707HE13</v>
      </c>
      <c r="D108">
        <v>71</v>
      </c>
      <c r="E108">
        <v>46</v>
      </c>
      <c r="F108">
        <v>8</v>
      </c>
    </row>
    <row r="109" spans="1:6">
      <c r="A109" s="38">
        <f t="shared" si="6"/>
        <v>40707</v>
      </c>
      <c r="B109" t="str">
        <f t="shared" si="7"/>
        <v>HE16</v>
      </c>
      <c r="C109" t="str">
        <f t="shared" si="5"/>
        <v>40707HE16</v>
      </c>
      <c r="D109">
        <v>75</v>
      </c>
      <c r="E109">
        <v>34</v>
      </c>
      <c r="F109">
        <v>10</v>
      </c>
    </row>
    <row r="110" spans="1:6">
      <c r="A110" s="38">
        <f t="shared" si="6"/>
        <v>40707</v>
      </c>
      <c r="B110" t="str">
        <f t="shared" si="7"/>
        <v>HE19</v>
      </c>
      <c r="C110" t="str">
        <f t="shared" si="5"/>
        <v>40707HE19</v>
      </c>
      <c r="D110">
        <v>67</v>
      </c>
      <c r="E110">
        <v>53</v>
      </c>
      <c r="F110">
        <v>6</v>
      </c>
    </row>
    <row r="111" spans="1:6">
      <c r="A111" s="38">
        <f t="shared" si="6"/>
        <v>40707</v>
      </c>
      <c r="B111" t="str">
        <f t="shared" si="7"/>
        <v>HE22</v>
      </c>
      <c r="C111" t="str">
        <f t="shared" si="5"/>
        <v>40707HE22</v>
      </c>
      <c r="D111">
        <v>54</v>
      </c>
      <c r="E111">
        <v>80</v>
      </c>
      <c r="F111">
        <v>0</v>
      </c>
    </row>
    <row r="112" spans="1:6">
      <c r="A112" s="38">
        <f t="shared" si="6"/>
        <v>40708</v>
      </c>
      <c r="B112" t="str">
        <f t="shared" si="7"/>
        <v>HE01</v>
      </c>
      <c r="C112" t="str">
        <f t="shared" si="5"/>
        <v>40708HE01</v>
      </c>
      <c r="D112">
        <v>60</v>
      </c>
      <c r="E112">
        <v>62</v>
      </c>
      <c r="F112">
        <v>8</v>
      </c>
    </row>
    <row r="113" spans="1:6">
      <c r="A113" s="38">
        <f t="shared" si="6"/>
        <v>40708</v>
      </c>
      <c r="B113" t="str">
        <f t="shared" si="7"/>
        <v>HE04</v>
      </c>
      <c r="C113" t="str">
        <f t="shared" si="5"/>
        <v>40708HE04</v>
      </c>
      <c r="D113">
        <v>54</v>
      </c>
      <c r="E113">
        <v>77</v>
      </c>
      <c r="F113">
        <v>0</v>
      </c>
    </row>
    <row r="114" spans="1:6">
      <c r="A114" s="38">
        <f t="shared" si="6"/>
        <v>40708</v>
      </c>
      <c r="B114" t="str">
        <f t="shared" si="7"/>
        <v>HE07</v>
      </c>
      <c r="C114" t="str">
        <f t="shared" si="5"/>
        <v>40708HE07</v>
      </c>
      <c r="D114">
        <v>60</v>
      </c>
      <c r="E114">
        <v>70</v>
      </c>
      <c r="F114">
        <v>9</v>
      </c>
    </row>
    <row r="115" spans="1:6">
      <c r="A115" s="38">
        <f t="shared" si="6"/>
        <v>40708</v>
      </c>
      <c r="B115" t="str">
        <f t="shared" si="7"/>
        <v>HE10</v>
      </c>
      <c r="C115" t="str">
        <f t="shared" si="5"/>
        <v>40708HE10</v>
      </c>
      <c r="D115">
        <v>70</v>
      </c>
      <c r="E115">
        <v>46</v>
      </c>
      <c r="F115">
        <v>14</v>
      </c>
    </row>
    <row r="116" spans="1:6">
      <c r="A116" s="38">
        <f t="shared" si="6"/>
        <v>40708</v>
      </c>
      <c r="B116" t="str">
        <f t="shared" si="7"/>
        <v>HE13</v>
      </c>
      <c r="C116" t="str">
        <f t="shared" si="5"/>
        <v>40708HE13</v>
      </c>
      <c r="D116">
        <v>77</v>
      </c>
      <c r="E116">
        <v>35</v>
      </c>
      <c r="F116">
        <v>17</v>
      </c>
    </row>
    <row r="117" spans="1:6">
      <c r="A117" s="38">
        <f t="shared" si="6"/>
        <v>40708</v>
      </c>
      <c r="B117" t="str">
        <f t="shared" si="7"/>
        <v>HE16</v>
      </c>
      <c r="C117" t="str">
        <f t="shared" si="5"/>
        <v>40708HE16</v>
      </c>
      <c r="D117">
        <v>81</v>
      </c>
      <c r="E117">
        <v>26</v>
      </c>
      <c r="F117">
        <v>18</v>
      </c>
    </row>
    <row r="118" spans="1:6">
      <c r="A118" s="38">
        <f t="shared" si="6"/>
        <v>40708</v>
      </c>
      <c r="B118" t="str">
        <f t="shared" si="7"/>
        <v>HE19</v>
      </c>
      <c r="C118" t="str">
        <f t="shared" si="5"/>
        <v>40708HE19</v>
      </c>
      <c r="D118">
        <v>76</v>
      </c>
      <c r="E118">
        <v>32</v>
      </c>
      <c r="F118">
        <v>9</v>
      </c>
    </row>
    <row r="119" spans="1:6">
      <c r="A119" s="38">
        <f t="shared" si="6"/>
        <v>40708</v>
      </c>
      <c r="B119" t="str">
        <f t="shared" si="7"/>
        <v>HE22</v>
      </c>
      <c r="C119" t="str">
        <f t="shared" si="5"/>
        <v>40708HE22</v>
      </c>
      <c r="D119">
        <v>66</v>
      </c>
      <c r="E119">
        <v>47</v>
      </c>
      <c r="F119">
        <v>8</v>
      </c>
    </row>
    <row r="120" spans="1:6">
      <c r="A120" s="38">
        <f t="shared" si="6"/>
        <v>40709</v>
      </c>
      <c r="B120" t="str">
        <f t="shared" si="7"/>
        <v>HE01</v>
      </c>
      <c r="C120" t="str">
        <f t="shared" si="5"/>
        <v>40709HE01</v>
      </c>
      <c r="D120">
        <v>62</v>
      </c>
      <c r="E120">
        <v>60</v>
      </c>
      <c r="F120">
        <v>8</v>
      </c>
    </row>
    <row r="121" spans="1:6">
      <c r="A121" s="38">
        <f t="shared" si="6"/>
        <v>40709</v>
      </c>
      <c r="B121" t="str">
        <f t="shared" si="7"/>
        <v>HE04</v>
      </c>
      <c r="C121" t="str">
        <f t="shared" si="5"/>
        <v>40709HE04</v>
      </c>
      <c r="D121">
        <v>59</v>
      </c>
      <c r="E121">
        <v>75</v>
      </c>
      <c r="F121">
        <v>10</v>
      </c>
    </row>
    <row r="122" spans="1:6">
      <c r="A122" s="38">
        <f t="shared" si="6"/>
        <v>40709</v>
      </c>
      <c r="B122" t="str">
        <f t="shared" si="7"/>
        <v>HE07</v>
      </c>
      <c r="C122" t="str">
        <f t="shared" si="5"/>
        <v>40709HE07</v>
      </c>
      <c r="D122">
        <v>61</v>
      </c>
      <c r="E122">
        <v>67</v>
      </c>
      <c r="F122">
        <v>15</v>
      </c>
    </row>
    <row r="123" spans="1:6">
      <c r="A123" s="38">
        <f t="shared" si="6"/>
        <v>40709</v>
      </c>
      <c r="B123" t="str">
        <f t="shared" si="7"/>
        <v>HE10</v>
      </c>
      <c r="C123" t="str">
        <f t="shared" si="5"/>
        <v>40709HE10</v>
      </c>
      <c r="D123">
        <v>66</v>
      </c>
      <c r="E123">
        <v>59</v>
      </c>
      <c r="F123">
        <v>17</v>
      </c>
    </row>
    <row r="124" spans="1:6">
      <c r="A124" s="38">
        <f t="shared" si="6"/>
        <v>40709</v>
      </c>
      <c r="B124" t="str">
        <f t="shared" si="7"/>
        <v>HE13</v>
      </c>
      <c r="C124" t="str">
        <f t="shared" si="5"/>
        <v>40709HE13</v>
      </c>
      <c r="D124">
        <v>64</v>
      </c>
      <c r="E124">
        <v>78</v>
      </c>
      <c r="F124">
        <v>13</v>
      </c>
    </row>
    <row r="125" spans="1:6">
      <c r="A125" s="38">
        <f t="shared" si="6"/>
        <v>40709</v>
      </c>
      <c r="B125" t="str">
        <f t="shared" si="7"/>
        <v>HE16</v>
      </c>
      <c r="C125" t="str">
        <f t="shared" si="5"/>
        <v>40709HE16</v>
      </c>
      <c r="D125">
        <v>63</v>
      </c>
      <c r="E125">
        <v>87</v>
      </c>
      <c r="F125">
        <v>10</v>
      </c>
    </row>
    <row r="126" spans="1:6">
      <c r="A126" s="38">
        <f t="shared" si="6"/>
        <v>40709</v>
      </c>
      <c r="B126" t="str">
        <f t="shared" si="7"/>
        <v>HE19</v>
      </c>
      <c r="C126" t="str">
        <f t="shared" si="5"/>
        <v>40709HE19</v>
      </c>
      <c r="D126">
        <v>63</v>
      </c>
      <c r="E126">
        <v>87</v>
      </c>
      <c r="F126">
        <v>10</v>
      </c>
    </row>
    <row r="127" spans="1:6">
      <c r="A127" s="38">
        <f t="shared" si="6"/>
        <v>40709</v>
      </c>
      <c r="B127" t="str">
        <f t="shared" si="7"/>
        <v>HE22</v>
      </c>
      <c r="C127" t="str">
        <f t="shared" si="5"/>
        <v>40709HE22</v>
      </c>
      <c r="D127">
        <v>63</v>
      </c>
      <c r="E127">
        <v>87</v>
      </c>
      <c r="F127">
        <v>10</v>
      </c>
    </row>
    <row r="128" spans="1:6">
      <c r="A128" s="38">
        <f t="shared" si="6"/>
        <v>40710</v>
      </c>
      <c r="B128" t="str">
        <f t="shared" si="7"/>
        <v>HE01</v>
      </c>
      <c r="C128" t="str">
        <f t="shared" si="5"/>
        <v>40710HE01</v>
      </c>
      <c r="D128">
        <v>62</v>
      </c>
      <c r="E128">
        <v>90</v>
      </c>
      <c r="F128">
        <v>13</v>
      </c>
    </row>
    <row r="129" spans="1:6">
      <c r="A129" s="38">
        <f t="shared" si="6"/>
        <v>40710</v>
      </c>
      <c r="B129" t="str">
        <f t="shared" si="7"/>
        <v>HE04</v>
      </c>
      <c r="C129" t="str">
        <f t="shared" si="5"/>
        <v>40710HE04</v>
      </c>
      <c r="D129">
        <v>58</v>
      </c>
      <c r="E129">
        <v>93</v>
      </c>
      <c r="F129">
        <v>9</v>
      </c>
    </row>
    <row r="130" spans="1:6">
      <c r="A130" s="38">
        <f t="shared" si="6"/>
        <v>40710</v>
      </c>
      <c r="B130" t="str">
        <f t="shared" si="7"/>
        <v>HE07</v>
      </c>
      <c r="C130" t="str">
        <f t="shared" si="5"/>
        <v>40710HE07</v>
      </c>
      <c r="D130">
        <v>57</v>
      </c>
      <c r="E130">
        <v>96</v>
      </c>
      <c r="F130">
        <v>6</v>
      </c>
    </row>
    <row r="131" spans="1:6">
      <c r="A131" s="38">
        <f t="shared" si="6"/>
        <v>40710</v>
      </c>
      <c r="B131" t="str">
        <f t="shared" si="7"/>
        <v>HE10</v>
      </c>
      <c r="C131" t="str">
        <f t="shared" si="5"/>
        <v>40710HE10</v>
      </c>
      <c r="D131">
        <v>61</v>
      </c>
      <c r="E131">
        <v>90</v>
      </c>
      <c r="F131">
        <v>8</v>
      </c>
    </row>
    <row r="132" spans="1:6">
      <c r="A132" s="38">
        <f t="shared" si="6"/>
        <v>40710</v>
      </c>
      <c r="B132" t="str">
        <f t="shared" si="7"/>
        <v>HE13</v>
      </c>
      <c r="C132" t="str">
        <f t="shared" si="5"/>
        <v>40710HE13</v>
      </c>
      <c r="D132">
        <v>61</v>
      </c>
      <c r="E132">
        <v>84</v>
      </c>
      <c r="F132">
        <v>10</v>
      </c>
    </row>
    <row r="133" spans="1:6">
      <c r="A133" s="38">
        <f t="shared" si="6"/>
        <v>40710</v>
      </c>
      <c r="B133" t="str">
        <f t="shared" si="7"/>
        <v>HE16</v>
      </c>
      <c r="C133" t="str">
        <f t="shared" si="5"/>
        <v>40710HE16</v>
      </c>
      <c r="D133">
        <v>67</v>
      </c>
      <c r="E133">
        <v>70</v>
      </c>
      <c r="F133">
        <v>8</v>
      </c>
    </row>
    <row r="134" spans="1:6">
      <c r="A134" s="38">
        <f t="shared" si="6"/>
        <v>40710</v>
      </c>
      <c r="B134" t="str">
        <f t="shared" si="7"/>
        <v>HE19</v>
      </c>
      <c r="C134" t="str">
        <f t="shared" si="5"/>
        <v>40710HE19</v>
      </c>
      <c r="D134">
        <v>65</v>
      </c>
      <c r="E134">
        <v>73</v>
      </c>
      <c r="F134">
        <v>6</v>
      </c>
    </row>
    <row r="135" spans="1:6">
      <c r="A135" s="38">
        <f t="shared" si="6"/>
        <v>40710</v>
      </c>
      <c r="B135" t="str">
        <f t="shared" si="7"/>
        <v>HE22</v>
      </c>
      <c r="C135" t="str">
        <f t="shared" si="5"/>
        <v>40710HE22</v>
      </c>
      <c r="D135">
        <v>59</v>
      </c>
      <c r="E135">
        <v>90</v>
      </c>
      <c r="F135">
        <v>0</v>
      </c>
    </row>
    <row r="136" spans="1:6">
      <c r="A136" s="38">
        <f t="shared" si="6"/>
        <v>40711</v>
      </c>
      <c r="B136" t="str">
        <f t="shared" si="7"/>
        <v>HE01</v>
      </c>
      <c r="C136" t="str">
        <f t="shared" ref="C136:C199" si="8">A136&amp;B136</f>
        <v>40711HE01</v>
      </c>
      <c r="D136">
        <v>57</v>
      </c>
      <c r="E136">
        <v>93</v>
      </c>
      <c r="F136">
        <v>0</v>
      </c>
    </row>
    <row r="137" spans="1:6">
      <c r="A137" s="38">
        <f t="shared" si="6"/>
        <v>40711</v>
      </c>
      <c r="B137" t="str">
        <f t="shared" si="7"/>
        <v>HE04</v>
      </c>
      <c r="C137" t="str">
        <f t="shared" si="8"/>
        <v>40711HE04</v>
      </c>
      <c r="D137">
        <v>57</v>
      </c>
      <c r="E137">
        <v>87</v>
      </c>
      <c r="F137">
        <v>0</v>
      </c>
    </row>
    <row r="138" spans="1:6">
      <c r="A138" s="38">
        <f t="shared" si="6"/>
        <v>40711</v>
      </c>
      <c r="B138" t="str">
        <f t="shared" si="7"/>
        <v>HE07</v>
      </c>
      <c r="C138" t="str">
        <f t="shared" si="8"/>
        <v>40711HE07</v>
      </c>
      <c r="D138">
        <v>59</v>
      </c>
      <c r="E138">
        <v>90</v>
      </c>
      <c r="F138">
        <v>3</v>
      </c>
    </row>
    <row r="139" spans="1:6">
      <c r="A139" s="38">
        <f t="shared" si="6"/>
        <v>40711</v>
      </c>
      <c r="B139" t="str">
        <f t="shared" si="7"/>
        <v>HE10</v>
      </c>
      <c r="C139" t="str">
        <f t="shared" si="8"/>
        <v>40711HE10</v>
      </c>
      <c r="D139">
        <v>66</v>
      </c>
      <c r="E139">
        <v>81</v>
      </c>
      <c r="F139">
        <v>8</v>
      </c>
    </row>
    <row r="140" spans="1:6">
      <c r="A140" s="38">
        <f t="shared" si="6"/>
        <v>40711</v>
      </c>
      <c r="B140" t="str">
        <f t="shared" si="7"/>
        <v>HE13</v>
      </c>
      <c r="C140" t="str">
        <f t="shared" si="8"/>
        <v>40711HE13</v>
      </c>
      <c r="D140">
        <v>72</v>
      </c>
      <c r="E140">
        <v>68</v>
      </c>
      <c r="F140">
        <v>5</v>
      </c>
    </row>
    <row r="141" spans="1:6">
      <c r="A141" s="38">
        <f t="shared" si="6"/>
        <v>40711</v>
      </c>
      <c r="B141" t="str">
        <f t="shared" si="7"/>
        <v>HE16</v>
      </c>
      <c r="C141" t="str">
        <f t="shared" si="8"/>
        <v>40711HE16</v>
      </c>
      <c r="D141">
        <v>82</v>
      </c>
      <c r="E141">
        <v>44</v>
      </c>
      <c r="F141">
        <v>6</v>
      </c>
    </row>
    <row r="142" spans="1:6">
      <c r="A142" s="38">
        <f t="shared" si="6"/>
        <v>40711</v>
      </c>
      <c r="B142" t="str">
        <f t="shared" si="7"/>
        <v>HE19</v>
      </c>
      <c r="C142" t="str">
        <f t="shared" si="8"/>
        <v>40711HE19</v>
      </c>
      <c r="D142">
        <v>71</v>
      </c>
      <c r="E142">
        <v>66</v>
      </c>
      <c r="F142">
        <v>9</v>
      </c>
    </row>
    <row r="143" spans="1:6">
      <c r="A143" s="38">
        <f t="shared" si="6"/>
        <v>40711</v>
      </c>
      <c r="B143" t="str">
        <f t="shared" si="7"/>
        <v>HE22</v>
      </c>
      <c r="C143" t="str">
        <f t="shared" si="8"/>
        <v>40711HE22</v>
      </c>
      <c r="D143">
        <v>67</v>
      </c>
      <c r="E143">
        <v>76</v>
      </c>
      <c r="F143">
        <v>6</v>
      </c>
    </row>
    <row r="144" spans="1:6">
      <c r="A144" s="38">
        <f t="shared" ref="A144:A207" si="9">DATE(YEAR(A136),MONTH(A136),DAY(A136)+1)</f>
        <v>40712</v>
      </c>
      <c r="B144" t="str">
        <f t="shared" ref="B144:B207" si="10">B136</f>
        <v>HE01</v>
      </c>
      <c r="C144" t="str">
        <f t="shared" si="8"/>
        <v>40712HE01</v>
      </c>
      <c r="D144">
        <v>64</v>
      </c>
      <c r="E144">
        <v>84</v>
      </c>
      <c r="F144">
        <v>0</v>
      </c>
    </row>
    <row r="145" spans="1:6">
      <c r="A145" s="38">
        <f t="shared" si="9"/>
        <v>40712</v>
      </c>
      <c r="B145" t="str">
        <f t="shared" si="10"/>
        <v>HE04</v>
      </c>
      <c r="C145" t="str">
        <f t="shared" si="8"/>
        <v>40712HE04</v>
      </c>
      <c r="D145">
        <v>64</v>
      </c>
      <c r="E145">
        <v>84</v>
      </c>
      <c r="F145">
        <v>0</v>
      </c>
    </row>
    <row r="146" spans="1:6">
      <c r="A146" s="38">
        <f t="shared" si="9"/>
        <v>40712</v>
      </c>
      <c r="B146" t="str">
        <f t="shared" si="10"/>
        <v>HE07</v>
      </c>
      <c r="C146" t="str">
        <f t="shared" si="8"/>
        <v>40712HE07</v>
      </c>
      <c r="D146">
        <v>68</v>
      </c>
      <c r="E146">
        <v>81</v>
      </c>
      <c r="F146">
        <v>6</v>
      </c>
    </row>
    <row r="147" spans="1:6">
      <c r="A147" s="38">
        <f t="shared" si="9"/>
        <v>40712</v>
      </c>
      <c r="B147" t="str">
        <f t="shared" si="10"/>
        <v>HE10</v>
      </c>
      <c r="C147" t="str">
        <f t="shared" si="8"/>
        <v>40712HE10</v>
      </c>
      <c r="D147">
        <v>79</v>
      </c>
      <c r="E147">
        <v>54</v>
      </c>
      <c r="F147">
        <v>10</v>
      </c>
    </row>
    <row r="148" spans="1:6">
      <c r="A148" s="38">
        <f t="shared" si="9"/>
        <v>40712</v>
      </c>
      <c r="B148" t="str">
        <f t="shared" si="10"/>
        <v>HE13</v>
      </c>
      <c r="C148" t="str">
        <f t="shared" si="8"/>
        <v>40712HE13</v>
      </c>
      <c r="D148">
        <v>85</v>
      </c>
      <c r="E148">
        <v>46</v>
      </c>
      <c r="F148">
        <v>7</v>
      </c>
    </row>
    <row r="149" spans="1:6">
      <c r="A149" s="38">
        <f t="shared" si="9"/>
        <v>40712</v>
      </c>
      <c r="B149" t="str">
        <f t="shared" si="10"/>
        <v>HE16</v>
      </c>
      <c r="C149" t="str">
        <f t="shared" si="8"/>
        <v>40712HE16</v>
      </c>
      <c r="D149">
        <v>83</v>
      </c>
      <c r="E149">
        <v>48</v>
      </c>
      <c r="F149">
        <v>6</v>
      </c>
    </row>
    <row r="150" spans="1:6">
      <c r="A150" s="38">
        <f t="shared" si="9"/>
        <v>40712</v>
      </c>
      <c r="B150" t="str">
        <f t="shared" si="10"/>
        <v>HE19</v>
      </c>
      <c r="C150" t="str">
        <f t="shared" si="8"/>
        <v>40712HE19</v>
      </c>
      <c r="D150">
        <v>83</v>
      </c>
      <c r="E150">
        <v>44</v>
      </c>
      <c r="F150">
        <v>8</v>
      </c>
    </row>
    <row r="151" spans="1:6">
      <c r="A151" s="38">
        <f t="shared" si="9"/>
        <v>40712</v>
      </c>
      <c r="B151" t="str">
        <f t="shared" si="10"/>
        <v>HE22</v>
      </c>
      <c r="C151" t="str">
        <f t="shared" si="8"/>
        <v>40712HE22</v>
      </c>
      <c r="D151">
        <v>75</v>
      </c>
      <c r="E151">
        <v>60</v>
      </c>
      <c r="F151">
        <v>11</v>
      </c>
    </row>
    <row r="152" spans="1:6">
      <c r="A152" s="38">
        <f t="shared" si="9"/>
        <v>40713</v>
      </c>
      <c r="B152" t="str">
        <f t="shared" si="10"/>
        <v>HE01</v>
      </c>
      <c r="C152" t="str">
        <f t="shared" si="8"/>
        <v>40713HE01</v>
      </c>
      <c r="D152">
        <v>68</v>
      </c>
      <c r="E152">
        <v>59</v>
      </c>
      <c r="F152">
        <v>8</v>
      </c>
    </row>
    <row r="153" spans="1:6">
      <c r="A153" s="38">
        <f t="shared" si="9"/>
        <v>40713</v>
      </c>
      <c r="B153" t="str">
        <f t="shared" si="10"/>
        <v>HE04</v>
      </c>
      <c r="C153" t="str">
        <f t="shared" si="8"/>
        <v>40713HE04</v>
      </c>
      <c r="D153">
        <v>66</v>
      </c>
      <c r="E153">
        <v>61</v>
      </c>
      <c r="F153">
        <v>7</v>
      </c>
    </row>
    <row r="154" spans="1:6">
      <c r="A154" s="38">
        <f t="shared" si="9"/>
        <v>40713</v>
      </c>
      <c r="B154" t="str">
        <f t="shared" si="10"/>
        <v>HE07</v>
      </c>
      <c r="C154" t="str">
        <f t="shared" si="8"/>
        <v>40713HE07</v>
      </c>
      <c r="D154">
        <v>65</v>
      </c>
      <c r="E154">
        <v>59</v>
      </c>
      <c r="F154">
        <v>9</v>
      </c>
    </row>
    <row r="155" spans="1:6">
      <c r="A155" s="38">
        <f t="shared" si="9"/>
        <v>40713</v>
      </c>
      <c r="B155" t="str">
        <f t="shared" si="10"/>
        <v>HE10</v>
      </c>
      <c r="C155" t="str">
        <f t="shared" si="8"/>
        <v>40713HE10</v>
      </c>
      <c r="D155">
        <v>74</v>
      </c>
      <c r="E155">
        <v>52</v>
      </c>
      <c r="F155">
        <v>11</v>
      </c>
    </row>
    <row r="156" spans="1:6">
      <c r="A156" s="38">
        <f t="shared" si="9"/>
        <v>40713</v>
      </c>
      <c r="B156" t="str">
        <f t="shared" si="10"/>
        <v>HE13</v>
      </c>
      <c r="C156" t="str">
        <f t="shared" si="8"/>
        <v>40713HE13</v>
      </c>
      <c r="D156">
        <v>81</v>
      </c>
      <c r="E156">
        <v>51</v>
      </c>
      <c r="F156">
        <v>11</v>
      </c>
    </row>
    <row r="157" spans="1:6">
      <c r="A157" s="38">
        <f t="shared" si="9"/>
        <v>40713</v>
      </c>
      <c r="B157" t="str">
        <f t="shared" si="10"/>
        <v>HE16</v>
      </c>
      <c r="C157" t="str">
        <f t="shared" si="8"/>
        <v>40713HE16</v>
      </c>
      <c r="D157">
        <v>82</v>
      </c>
      <c r="E157">
        <v>53</v>
      </c>
      <c r="F157">
        <v>9</v>
      </c>
    </row>
    <row r="158" spans="1:6">
      <c r="A158" s="38">
        <f t="shared" si="9"/>
        <v>40713</v>
      </c>
      <c r="B158" t="str">
        <f t="shared" si="10"/>
        <v>HE19</v>
      </c>
      <c r="C158" t="str">
        <f t="shared" si="8"/>
        <v>40713HE19</v>
      </c>
      <c r="D158">
        <v>80</v>
      </c>
      <c r="E158">
        <v>58</v>
      </c>
      <c r="F158">
        <v>5</v>
      </c>
    </row>
    <row r="159" spans="1:6">
      <c r="A159" s="38">
        <f t="shared" si="9"/>
        <v>40713</v>
      </c>
      <c r="B159" t="str">
        <f t="shared" si="10"/>
        <v>HE22</v>
      </c>
      <c r="C159" t="str">
        <f t="shared" si="8"/>
        <v>40713HE22</v>
      </c>
      <c r="D159">
        <v>73</v>
      </c>
      <c r="E159">
        <v>57</v>
      </c>
      <c r="F159">
        <v>9</v>
      </c>
    </row>
    <row r="160" spans="1:6">
      <c r="A160" s="38">
        <f t="shared" si="9"/>
        <v>40714</v>
      </c>
      <c r="B160" t="str">
        <f t="shared" si="10"/>
        <v>HE01</v>
      </c>
      <c r="C160" t="str">
        <f t="shared" si="8"/>
        <v>40714HE01</v>
      </c>
      <c r="D160">
        <v>68</v>
      </c>
      <c r="E160">
        <v>66</v>
      </c>
      <c r="F160">
        <v>6</v>
      </c>
    </row>
    <row r="161" spans="1:6">
      <c r="A161" s="38">
        <f t="shared" si="9"/>
        <v>40714</v>
      </c>
      <c r="B161" t="str">
        <f t="shared" si="10"/>
        <v>HE04</v>
      </c>
      <c r="C161" t="str">
        <f t="shared" si="8"/>
        <v>40714HE04</v>
      </c>
      <c r="D161">
        <v>65</v>
      </c>
      <c r="E161">
        <v>78</v>
      </c>
      <c r="F161">
        <v>5</v>
      </c>
    </row>
    <row r="162" spans="1:6">
      <c r="A162" s="38">
        <f t="shared" si="9"/>
        <v>40714</v>
      </c>
      <c r="B162" t="str">
        <f t="shared" si="10"/>
        <v>HE07</v>
      </c>
      <c r="C162" t="str">
        <f t="shared" si="8"/>
        <v>40714HE07</v>
      </c>
      <c r="D162">
        <v>70</v>
      </c>
      <c r="E162">
        <v>81</v>
      </c>
      <c r="F162">
        <v>7</v>
      </c>
    </row>
    <row r="163" spans="1:6">
      <c r="A163" s="38">
        <f t="shared" si="9"/>
        <v>40714</v>
      </c>
      <c r="B163" t="str">
        <f t="shared" si="10"/>
        <v>HE10</v>
      </c>
      <c r="C163" t="str">
        <f t="shared" si="8"/>
        <v>40714HE10</v>
      </c>
      <c r="D163">
        <v>75</v>
      </c>
      <c r="E163">
        <v>79</v>
      </c>
      <c r="F163">
        <v>10</v>
      </c>
    </row>
    <row r="164" spans="1:6">
      <c r="A164" s="38">
        <f t="shared" si="9"/>
        <v>40714</v>
      </c>
      <c r="B164" t="str">
        <f t="shared" si="10"/>
        <v>HE13</v>
      </c>
      <c r="C164" t="str">
        <f t="shared" si="8"/>
        <v>40714HE13</v>
      </c>
      <c r="D164">
        <v>78</v>
      </c>
      <c r="E164">
        <v>74</v>
      </c>
      <c r="F164">
        <v>6</v>
      </c>
    </row>
    <row r="165" spans="1:6">
      <c r="A165" s="38">
        <f t="shared" si="9"/>
        <v>40714</v>
      </c>
      <c r="B165" t="str">
        <f t="shared" si="10"/>
        <v>HE16</v>
      </c>
      <c r="C165" t="str">
        <f t="shared" si="8"/>
        <v>40714HE16</v>
      </c>
      <c r="D165">
        <v>77</v>
      </c>
      <c r="E165">
        <v>71</v>
      </c>
      <c r="F165">
        <v>9</v>
      </c>
    </row>
    <row r="166" spans="1:6">
      <c r="A166" s="38">
        <f t="shared" si="9"/>
        <v>40714</v>
      </c>
      <c r="B166" t="str">
        <f t="shared" si="10"/>
        <v>HE19</v>
      </c>
      <c r="C166" t="str">
        <f t="shared" si="8"/>
        <v>40714HE19</v>
      </c>
      <c r="D166">
        <v>72</v>
      </c>
      <c r="E166">
        <v>79</v>
      </c>
      <c r="F166">
        <v>5</v>
      </c>
    </row>
    <row r="167" spans="1:6">
      <c r="A167" s="38">
        <f t="shared" si="9"/>
        <v>40714</v>
      </c>
      <c r="B167" t="str">
        <f t="shared" si="10"/>
        <v>HE22</v>
      </c>
      <c r="C167" t="str">
        <f t="shared" si="8"/>
        <v>40714HE22</v>
      </c>
      <c r="D167">
        <v>72</v>
      </c>
      <c r="E167">
        <v>79</v>
      </c>
      <c r="F167">
        <v>7</v>
      </c>
    </row>
    <row r="168" spans="1:6">
      <c r="A168" s="38">
        <f t="shared" si="9"/>
        <v>40715</v>
      </c>
      <c r="B168" t="str">
        <f t="shared" si="10"/>
        <v>HE01</v>
      </c>
      <c r="C168" t="str">
        <f t="shared" si="8"/>
        <v>40715HE01</v>
      </c>
      <c r="D168">
        <v>71</v>
      </c>
      <c r="E168">
        <v>81</v>
      </c>
      <c r="F168">
        <v>6</v>
      </c>
    </row>
    <row r="169" spans="1:6">
      <c r="A169" s="38">
        <f t="shared" si="9"/>
        <v>40715</v>
      </c>
      <c r="B169" t="str">
        <f t="shared" si="10"/>
        <v>HE04</v>
      </c>
      <c r="C169" t="str">
        <f t="shared" si="8"/>
        <v>40715HE04</v>
      </c>
      <c r="D169">
        <v>71</v>
      </c>
      <c r="E169">
        <v>87</v>
      </c>
      <c r="F169">
        <v>5</v>
      </c>
    </row>
    <row r="170" spans="1:6">
      <c r="A170" s="38">
        <f t="shared" si="9"/>
        <v>40715</v>
      </c>
      <c r="B170" t="str">
        <f t="shared" si="10"/>
        <v>HE07</v>
      </c>
      <c r="C170" t="str">
        <f t="shared" si="8"/>
        <v>40715HE07</v>
      </c>
      <c r="D170">
        <v>72</v>
      </c>
      <c r="E170">
        <v>87</v>
      </c>
      <c r="F170">
        <v>3</v>
      </c>
    </row>
    <row r="171" spans="1:6">
      <c r="A171" s="38">
        <f t="shared" si="9"/>
        <v>40715</v>
      </c>
      <c r="B171" t="str">
        <f t="shared" si="10"/>
        <v>HE10</v>
      </c>
      <c r="C171" t="str">
        <f t="shared" si="8"/>
        <v>40715HE10</v>
      </c>
      <c r="D171">
        <v>80</v>
      </c>
      <c r="E171">
        <v>74</v>
      </c>
      <c r="F171">
        <v>5</v>
      </c>
    </row>
    <row r="172" spans="1:6">
      <c r="A172" s="38">
        <f t="shared" si="9"/>
        <v>40715</v>
      </c>
      <c r="B172" t="str">
        <f t="shared" si="10"/>
        <v>HE13</v>
      </c>
      <c r="C172" t="str">
        <f t="shared" si="8"/>
        <v>40715HE13</v>
      </c>
      <c r="D172">
        <v>85</v>
      </c>
      <c r="E172">
        <v>67</v>
      </c>
      <c r="F172">
        <v>9</v>
      </c>
    </row>
    <row r="173" spans="1:6">
      <c r="A173" s="38">
        <f t="shared" si="9"/>
        <v>40715</v>
      </c>
      <c r="B173" t="str">
        <f t="shared" si="10"/>
        <v>HE16</v>
      </c>
      <c r="C173" t="str">
        <f t="shared" si="8"/>
        <v>40715HE16</v>
      </c>
      <c r="D173">
        <v>88</v>
      </c>
      <c r="E173">
        <v>61</v>
      </c>
      <c r="F173">
        <v>10</v>
      </c>
    </row>
    <row r="174" spans="1:6">
      <c r="A174" s="38">
        <f t="shared" si="9"/>
        <v>40715</v>
      </c>
      <c r="B174" t="str">
        <f t="shared" si="10"/>
        <v>HE19</v>
      </c>
      <c r="C174" t="str">
        <f t="shared" si="8"/>
        <v>40715HE19</v>
      </c>
      <c r="D174">
        <v>73</v>
      </c>
      <c r="E174">
        <v>79</v>
      </c>
      <c r="F174">
        <v>8</v>
      </c>
    </row>
    <row r="175" spans="1:6">
      <c r="A175" s="38">
        <f t="shared" si="9"/>
        <v>40715</v>
      </c>
      <c r="B175" t="str">
        <f t="shared" si="10"/>
        <v>HE22</v>
      </c>
      <c r="C175" t="str">
        <f t="shared" si="8"/>
        <v>40715HE22</v>
      </c>
      <c r="D175">
        <v>72</v>
      </c>
      <c r="E175">
        <v>84</v>
      </c>
      <c r="F175">
        <v>9</v>
      </c>
    </row>
    <row r="176" spans="1:6">
      <c r="A176" s="38">
        <f t="shared" si="9"/>
        <v>40716</v>
      </c>
      <c r="B176" t="str">
        <f t="shared" si="10"/>
        <v>HE01</v>
      </c>
      <c r="C176" t="str">
        <f t="shared" si="8"/>
        <v>40716HE01</v>
      </c>
      <c r="D176">
        <v>69</v>
      </c>
      <c r="E176">
        <v>90</v>
      </c>
      <c r="F176">
        <v>9</v>
      </c>
    </row>
    <row r="177" spans="1:6">
      <c r="A177" s="38">
        <f t="shared" si="9"/>
        <v>40716</v>
      </c>
      <c r="B177" t="str">
        <f t="shared" si="10"/>
        <v>HE04</v>
      </c>
      <c r="C177" t="str">
        <f t="shared" si="8"/>
        <v>40716HE04</v>
      </c>
      <c r="D177">
        <v>69</v>
      </c>
      <c r="E177">
        <v>90</v>
      </c>
      <c r="F177">
        <v>5</v>
      </c>
    </row>
    <row r="178" spans="1:6">
      <c r="A178" s="38">
        <f t="shared" si="9"/>
        <v>40716</v>
      </c>
      <c r="B178" t="str">
        <f t="shared" si="10"/>
        <v>HE07</v>
      </c>
      <c r="C178" t="str">
        <f t="shared" si="8"/>
        <v>40716HE07</v>
      </c>
      <c r="D178">
        <v>72</v>
      </c>
      <c r="E178">
        <v>84</v>
      </c>
      <c r="F178">
        <v>10</v>
      </c>
    </row>
    <row r="179" spans="1:6">
      <c r="A179" s="38">
        <f t="shared" si="9"/>
        <v>40716</v>
      </c>
      <c r="B179" t="str">
        <f t="shared" si="10"/>
        <v>HE10</v>
      </c>
      <c r="C179" t="str">
        <f t="shared" si="8"/>
        <v>40716HE10</v>
      </c>
      <c r="D179">
        <v>74</v>
      </c>
      <c r="E179">
        <v>76</v>
      </c>
      <c r="F179">
        <v>17</v>
      </c>
    </row>
    <row r="180" spans="1:6">
      <c r="A180" s="38">
        <f t="shared" si="9"/>
        <v>40716</v>
      </c>
      <c r="B180" t="str">
        <f t="shared" si="10"/>
        <v>HE13</v>
      </c>
      <c r="C180" t="str">
        <f t="shared" si="8"/>
        <v>40716HE13</v>
      </c>
      <c r="D180">
        <v>76</v>
      </c>
      <c r="E180">
        <v>69</v>
      </c>
      <c r="F180">
        <v>16</v>
      </c>
    </row>
    <row r="181" spans="1:6">
      <c r="A181" s="38">
        <f t="shared" si="9"/>
        <v>40716</v>
      </c>
      <c r="B181" t="str">
        <f t="shared" si="10"/>
        <v>HE16</v>
      </c>
      <c r="C181" t="str">
        <f t="shared" si="8"/>
        <v>40716HE16</v>
      </c>
      <c r="D181">
        <v>70</v>
      </c>
      <c r="E181">
        <v>68</v>
      </c>
      <c r="F181">
        <v>14</v>
      </c>
    </row>
    <row r="182" spans="1:6">
      <c r="A182" s="38">
        <f t="shared" si="9"/>
        <v>40716</v>
      </c>
      <c r="B182" t="str">
        <f t="shared" si="10"/>
        <v>HE19</v>
      </c>
      <c r="C182" t="str">
        <f t="shared" si="8"/>
        <v>40716HE19</v>
      </c>
      <c r="D182">
        <v>67</v>
      </c>
      <c r="E182">
        <v>76</v>
      </c>
      <c r="F182">
        <v>10</v>
      </c>
    </row>
    <row r="183" spans="1:6">
      <c r="A183" s="38">
        <f t="shared" si="9"/>
        <v>40716</v>
      </c>
      <c r="B183" t="str">
        <f t="shared" si="10"/>
        <v>HE22</v>
      </c>
      <c r="C183" t="str">
        <f t="shared" si="8"/>
        <v>40716HE22</v>
      </c>
      <c r="D183">
        <v>66</v>
      </c>
      <c r="E183">
        <v>78</v>
      </c>
      <c r="F183">
        <v>13</v>
      </c>
    </row>
    <row r="184" spans="1:6">
      <c r="A184" s="38">
        <f t="shared" si="9"/>
        <v>40717</v>
      </c>
      <c r="B184" t="str">
        <f t="shared" si="10"/>
        <v>HE01</v>
      </c>
      <c r="C184" t="str">
        <f t="shared" si="8"/>
        <v>40717HE01</v>
      </c>
      <c r="D184">
        <v>64</v>
      </c>
      <c r="E184">
        <v>90</v>
      </c>
      <c r="F184">
        <v>10</v>
      </c>
    </row>
    <row r="185" spans="1:6">
      <c r="A185" s="38">
        <f t="shared" si="9"/>
        <v>40717</v>
      </c>
      <c r="B185" t="str">
        <f t="shared" si="10"/>
        <v>HE04</v>
      </c>
      <c r="C185" t="str">
        <f t="shared" si="8"/>
        <v>40717HE04</v>
      </c>
      <c r="D185">
        <v>63</v>
      </c>
      <c r="E185">
        <v>90</v>
      </c>
      <c r="F185">
        <v>8</v>
      </c>
    </row>
    <row r="186" spans="1:6">
      <c r="A186" s="38">
        <f t="shared" si="9"/>
        <v>40717</v>
      </c>
      <c r="B186" t="str">
        <f t="shared" si="10"/>
        <v>HE07</v>
      </c>
      <c r="C186" t="str">
        <f t="shared" si="8"/>
        <v>40717HE07</v>
      </c>
      <c r="D186">
        <v>63</v>
      </c>
      <c r="E186">
        <v>90</v>
      </c>
      <c r="F186">
        <v>8</v>
      </c>
    </row>
    <row r="187" spans="1:6">
      <c r="A187" s="38">
        <f t="shared" si="9"/>
        <v>40717</v>
      </c>
      <c r="B187" t="str">
        <f t="shared" si="10"/>
        <v>HE10</v>
      </c>
      <c r="C187" t="str">
        <f t="shared" si="8"/>
        <v>40717HE10</v>
      </c>
      <c r="D187">
        <v>64</v>
      </c>
      <c r="E187">
        <v>90</v>
      </c>
      <c r="F187">
        <v>10</v>
      </c>
    </row>
    <row r="188" spans="1:6">
      <c r="A188" s="38">
        <f t="shared" si="9"/>
        <v>40717</v>
      </c>
      <c r="B188" t="str">
        <f t="shared" si="10"/>
        <v>HE13</v>
      </c>
      <c r="C188" t="str">
        <f t="shared" si="8"/>
        <v>40717HE13</v>
      </c>
      <c r="D188">
        <v>64</v>
      </c>
      <c r="E188">
        <v>93</v>
      </c>
      <c r="F188">
        <v>9</v>
      </c>
    </row>
    <row r="189" spans="1:6">
      <c r="A189" s="38">
        <f t="shared" si="9"/>
        <v>40717</v>
      </c>
      <c r="B189" t="str">
        <f t="shared" si="10"/>
        <v>HE16</v>
      </c>
      <c r="C189" t="str">
        <f t="shared" si="8"/>
        <v>40717HE16</v>
      </c>
      <c r="D189">
        <v>62</v>
      </c>
      <c r="E189">
        <v>93</v>
      </c>
      <c r="F189">
        <v>14</v>
      </c>
    </row>
    <row r="190" spans="1:6">
      <c r="A190" s="38">
        <f t="shared" si="9"/>
        <v>40717</v>
      </c>
      <c r="B190" t="str">
        <f t="shared" si="10"/>
        <v>HE19</v>
      </c>
      <c r="C190" t="str">
        <f t="shared" si="8"/>
        <v>40717HE19</v>
      </c>
      <c r="D190">
        <v>61</v>
      </c>
      <c r="E190">
        <v>90</v>
      </c>
      <c r="F190">
        <v>9</v>
      </c>
    </row>
    <row r="191" spans="1:6">
      <c r="A191" s="38">
        <f t="shared" si="9"/>
        <v>40717</v>
      </c>
      <c r="B191" t="str">
        <f t="shared" si="10"/>
        <v>HE22</v>
      </c>
      <c r="C191" t="str">
        <f t="shared" si="8"/>
        <v>40717HE22</v>
      </c>
      <c r="D191">
        <v>60</v>
      </c>
      <c r="E191">
        <v>93</v>
      </c>
      <c r="F191">
        <v>9</v>
      </c>
    </row>
    <row r="192" spans="1:6">
      <c r="A192" s="38">
        <f t="shared" si="9"/>
        <v>40718</v>
      </c>
      <c r="B192" t="str">
        <f t="shared" si="10"/>
        <v>HE01</v>
      </c>
      <c r="C192" t="str">
        <f t="shared" si="8"/>
        <v>40718HE01</v>
      </c>
      <c r="D192">
        <v>60</v>
      </c>
      <c r="E192">
        <v>93</v>
      </c>
      <c r="F192">
        <v>5</v>
      </c>
    </row>
    <row r="193" spans="1:6">
      <c r="A193" s="38">
        <f t="shared" si="9"/>
        <v>40718</v>
      </c>
      <c r="B193" t="str">
        <f t="shared" si="10"/>
        <v>HE04</v>
      </c>
      <c r="C193" t="str">
        <f t="shared" si="8"/>
        <v>40718HE04</v>
      </c>
      <c r="D193">
        <v>61</v>
      </c>
      <c r="E193">
        <v>87</v>
      </c>
      <c r="F193">
        <v>6</v>
      </c>
    </row>
    <row r="194" spans="1:6">
      <c r="A194" s="38">
        <f t="shared" si="9"/>
        <v>40718</v>
      </c>
      <c r="B194" t="str">
        <f t="shared" si="10"/>
        <v>HE07</v>
      </c>
      <c r="C194" t="str">
        <f t="shared" si="8"/>
        <v>40718HE07</v>
      </c>
      <c r="D194">
        <v>58</v>
      </c>
      <c r="E194">
        <v>90</v>
      </c>
      <c r="F194">
        <v>8</v>
      </c>
    </row>
    <row r="195" spans="1:6">
      <c r="A195" s="38">
        <f t="shared" si="9"/>
        <v>40718</v>
      </c>
      <c r="B195" t="str">
        <f t="shared" si="10"/>
        <v>HE10</v>
      </c>
      <c r="C195" t="str">
        <f t="shared" si="8"/>
        <v>40718HE10</v>
      </c>
      <c r="D195">
        <v>61</v>
      </c>
      <c r="E195">
        <v>75</v>
      </c>
      <c r="F195">
        <v>14</v>
      </c>
    </row>
    <row r="196" spans="1:6">
      <c r="A196" s="38">
        <f t="shared" si="9"/>
        <v>40718</v>
      </c>
      <c r="B196" t="str">
        <f t="shared" si="10"/>
        <v>HE13</v>
      </c>
      <c r="C196" t="str">
        <f t="shared" si="8"/>
        <v>40718HE13</v>
      </c>
      <c r="D196">
        <v>61</v>
      </c>
      <c r="E196">
        <v>78</v>
      </c>
      <c r="F196">
        <v>10</v>
      </c>
    </row>
    <row r="197" spans="1:6">
      <c r="A197" s="38">
        <f t="shared" si="9"/>
        <v>40718</v>
      </c>
      <c r="B197" t="str">
        <f t="shared" si="10"/>
        <v>HE16</v>
      </c>
      <c r="C197" t="str">
        <f t="shared" si="8"/>
        <v>40718HE16</v>
      </c>
      <c r="D197">
        <v>64</v>
      </c>
      <c r="E197">
        <v>73</v>
      </c>
      <c r="F197">
        <v>11</v>
      </c>
    </row>
    <row r="198" spans="1:6">
      <c r="A198" s="38">
        <f t="shared" si="9"/>
        <v>40718</v>
      </c>
      <c r="B198" t="str">
        <f t="shared" si="10"/>
        <v>HE19</v>
      </c>
      <c r="C198" t="str">
        <f t="shared" si="8"/>
        <v>40718HE19</v>
      </c>
      <c r="D198">
        <v>62</v>
      </c>
      <c r="E198">
        <v>81</v>
      </c>
      <c r="F198">
        <v>8</v>
      </c>
    </row>
    <row r="199" spans="1:6">
      <c r="A199" s="38">
        <f t="shared" si="9"/>
        <v>40718</v>
      </c>
      <c r="B199" t="str">
        <f t="shared" si="10"/>
        <v>HE22</v>
      </c>
      <c r="C199" t="str">
        <f t="shared" si="8"/>
        <v>40718HE22</v>
      </c>
      <c r="D199">
        <v>61</v>
      </c>
      <c r="E199">
        <v>81</v>
      </c>
      <c r="F199">
        <v>0</v>
      </c>
    </row>
    <row r="200" spans="1:6">
      <c r="A200" s="38">
        <f t="shared" si="9"/>
        <v>40719</v>
      </c>
      <c r="B200" t="str">
        <f t="shared" si="10"/>
        <v>HE01</v>
      </c>
      <c r="C200" t="str">
        <f t="shared" ref="C200:C263" si="11">A200&amp;B200</f>
        <v>40719HE01</v>
      </c>
      <c r="D200">
        <v>58</v>
      </c>
      <c r="E200">
        <v>90</v>
      </c>
      <c r="F200">
        <v>3</v>
      </c>
    </row>
    <row r="201" spans="1:6">
      <c r="A201" s="38">
        <f t="shared" si="9"/>
        <v>40719</v>
      </c>
      <c r="B201" t="str">
        <f t="shared" si="10"/>
        <v>HE04</v>
      </c>
      <c r="C201" t="str">
        <f t="shared" si="11"/>
        <v>40719HE04</v>
      </c>
      <c r="D201">
        <v>59</v>
      </c>
      <c r="E201">
        <v>87</v>
      </c>
      <c r="F201">
        <v>8</v>
      </c>
    </row>
    <row r="202" spans="1:6">
      <c r="A202" s="38">
        <f t="shared" si="9"/>
        <v>40719</v>
      </c>
      <c r="B202" t="str">
        <f t="shared" si="10"/>
        <v>HE07</v>
      </c>
      <c r="C202" t="str">
        <f t="shared" si="11"/>
        <v>40719HE07</v>
      </c>
      <c r="D202">
        <v>64</v>
      </c>
      <c r="E202">
        <v>75</v>
      </c>
      <c r="F202">
        <v>5</v>
      </c>
    </row>
    <row r="203" spans="1:6">
      <c r="A203" s="38">
        <f t="shared" si="9"/>
        <v>40719</v>
      </c>
      <c r="B203" t="str">
        <f t="shared" si="10"/>
        <v>HE10</v>
      </c>
      <c r="C203" t="str">
        <f t="shared" si="11"/>
        <v>40719HE10</v>
      </c>
      <c r="D203">
        <v>73</v>
      </c>
      <c r="E203">
        <v>50</v>
      </c>
      <c r="F203">
        <v>10</v>
      </c>
    </row>
    <row r="204" spans="1:6">
      <c r="A204" s="38">
        <f t="shared" si="9"/>
        <v>40719</v>
      </c>
      <c r="B204" t="str">
        <f t="shared" si="10"/>
        <v>HE13</v>
      </c>
      <c r="C204" t="str">
        <f t="shared" si="11"/>
        <v>40719HE13</v>
      </c>
      <c r="D204">
        <v>74</v>
      </c>
      <c r="E204">
        <v>43</v>
      </c>
      <c r="F204">
        <v>9</v>
      </c>
    </row>
    <row r="205" spans="1:6">
      <c r="A205" s="38">
        <f t="shared" si="9"/>
        <v>40719</v>
      </c>
      <c r="B205" t="str">
        <f t="shared" si="10"/>
        <v>HE16</v>
      </c>
      <c r="C205" t="str">
        <f t="shared" si="11"/>
        <v>40719HE16</v>
      </c>
      <c r="D205">
        <v>71</v>
      </c>
      <c r="E205">
        <v>49</v>
      </c>
      <c r="F205">
        <v>6</v>
      </c>
    </row>
    <row r="206" spans="1:6">
      <c r="A206" s="38">
        <f t="shared" si="9"/>
        <v>40719</v>
      </c>
      <c r="B206" t="str">
        <f t="shared" si="10"/>
        <v>HE19</v>
      </c>
      <c r="C206" t="str">
        <f t="shared" si="11"/>
        <v>40719HE19</v>
      </c>
      <c r="D206">
        <v>66</v>
      </c>
      <c r="E206">
        <v>70</v>
      </c>
      <c r="F206">
        <v>6</v>
      </c>
    </row>
    <row r="207" spans="1:6">
      <c r="A207" s="38">
        <f t="shared" si="9"/>
        <v>40719</v>
      </c>
      <c r="B207" t="str">
        <f t="shared" si="10"/>
        <v>HE22</v>
      </c>
      <c r="C207" t="str">
        <f t="shared" si="11"/>
        <v>40719HE22</v>
      </c>
      <c r="D207">
        <v>62</v>
      </c>
      <c r="E207">
        <v>81</v>
      </c>
      <c r="F207">
        <v>0</v>
      </c>
    </row>
    <row r="208" spans="1:6">
      <c r="A208" s="38">
        <f t="shared" ref="A208:A271" si="12">DATE(YEAR(A200),MONTH(A200),DAY(A200)+1)</f>
        <v>40720</v>
      </c>
      <c r="B208" t="str">
        <f t="shared" ref="B208:B271" si="13">B200</f>
        <v>HE01</v>
      </c>
      <c r="C208" t="str">
        <f t="shared" si="11"/>
        <v>40720HE01</v>
      </c>
      <c r="D208">
        <v>58</v>
      </c>
      <c r="E208">
        <v>87</v>
      </c>
      <c r="F208">
        <v>0</v>
      </c>
    </row>
    <row r="209" spans="1:6">
      <c r="A209" s="38">
        <f t="shared" si="12"/>
        <v>40720</v>
      </c>
      <c r="B209" t="str">
        <f t="shared" si="13"/>
        <v>HE04</v>
      </c>
      <c r="C209" t="str">
        <f t="shared" si="11"/>
        <v>40720HE04</v>
      </c>
      <c r="D209">
        <v>55</v>
      </c>
      <c r="E209">
        <v>90</v>
      </c>
      <c r="F209">
        <v>0</v>
      </c>
    </row>
    <row r="210" spans="1:6">
      <c r="A210" s="38">
        <f t="shared" si="12"/>
        <v>40720</v>
      </c>
      <c r="B210" t="str">
        <f t="shared" si="13"/>
        <v>HE07</v>
      </c>
      <c r="C210" t="str">
        <f t="shared" si="11"/>
        <v>40720HE07</v>
      </c>
      <c r="D210">
        <v>61</v>
      </c>
      <c r="E210">
        <v>81</v>
      </c>
      <c r="F210">
        <v>3</v>
      </c>
    </row>
    <row r="211" spans="1:6">
      <c r="A211" s="38">
        <f t="shared" si="12"/>
        <v>40720</v>
      </c>
      <c r="B211" t="str">
        <f t="shared" si="13"/>
        <v>HE10</v>
      </c>
      <c r="C211" t="str">
        <f t="shared" si="11"/>
        <v>40720HE10</v>
      </c>
      <c r="D211">
        <v>76</v>
      </c>
      <c r="E211">
        <v>48</v>
      </c>
      <c r="F211">
        <v>7</v>
      </c>
    </row>
    <row r="212" spans="1:6">
      <c r="A212" s="38">
        <f t="shared" si="12"/>
        <v>40720</v>
      </c>
      <c r="B212" t="str">
        <f t="shared" si="13"/>
        <v>HE13</v>
      </c>
      <c r="C212" t="str">
        <f t="shared" si="11"/>
        <v>40720HE13</v>
      </c>
      <c r="D212">
        <v>82</v>
      </c>
      <c r="E212">
        <v>40</v>
      </c>
      <c r="F212">
        <v>13</v>
      </c>
    </row>
    <row r="213" spans="1:6">
      <c r="A213" s="38">
        <f t="shared" si="12"/>
        <v>40720</v>
      </c>
      <c r="B213" t="str">
        <f t="shared" si="13"/>
        <v>HE16</v>
      </c>
      <c r="C213" t="str">
        <f t="shared" si="11"/>
        <v>40720HE16</v>
      </c>
      <c r="D213">
        <v>79</v>
      </c>
      <c r="E213">
        <v>47</v>
      </c>
      <c r="F213">
        <v>6</v>
      </c>
    </row>
    <row r="214" spans="1:6">
      <c r="A214" s="38">
        <f t="shared" si="12"/>
        <v>40720</v>
      </c>
      <c r="B214" t="str">
        <f t="shared" si="13"/>
        <v>HE19</v>
      </c>
      <c r="C214" t="str">
        <f t="shared" si="11"/>
        <v>40720HE19</v>
      </c>
      <c r="D214">
        <v>80</v>
      </c>
      <c r="E214">
        <v>42</v>
      </c>
      <c r="F214">
        <v>9</v>
      </c>
    </row>
    <row r="215" spans="1:6">
      <c r="A215" s="38">
        <f t="shared" si="12"/>
        <v>40720</v>
      </c>
      <c r="B215" t="str">
        <f t="shared" si="13"/>
        <v>HE22</v>
      </c>
      <c r="C215" t="str">
        <f t="shared" si="11"/>
        <v>40720HE22</v>
      </c>
      <c r="D215">
        <v>71</v>
      </c>
      <c r="E215">
        <v>59</v>
      </c>
      <c r="F215">
        <v>6</v>
      </c>
    </row>
    <row r="216" spans="1:6">
      <c r="A216" s="38">
        <f t="shared" si="12"/>
        <v>40721</v>
      </c>
      <c r="B216" t="str">
        <f t="shared" si="13"/>
        <v>HE01</v>
      </c>
      <c r="C216" t="str">
        <f t="shared" si="11"/>
        <v>40721HE01</v>
      </c>
      <c r="D216">
        <v>65</v>
      </c>
      <c r="E216">
        <v>63</v>
      </c>
      <c r="F216">
        <v>6</v>
      </c>
    </row>
    <row r="217" spans="1:6">
      <c r="A217" s="38">
        <f t="shared" si="12"/>
        <v>40721</v>
      </c>
      <c r="B217" t="str">
        <f t="shared" si="13"/>
        <v>HE04</v>
      </c>
      <c r="C217" t="str">
        <f t="shared" si="11"/>
        <v>40721HE04</v>
      </c>
      <c r="D217">
        <v>63</v>
      </c>
      <c r="E217">
        <v>75</v>
      </c>
      <c r="F217">
        <v>8</v>
      </c>
    </row>
    <row r="218" spans="1:6">
      <c r="A218" s="38">
        <f t="shared" si="12"/>
        <v>40721</v>
      </c>
      <c r="B218" t="str">
        <f t="shared" si="13"/>
        <v>HE07</v>
      </c>
      <c r="C218" t="str">
        <f t="shared" si="11"/>
        <v>40721HE07</v>
      </c>
      <c r="D218">
        <v>68</v>
      </c>
      <c r="E218">
        <v>68</v>
      </c>
      <c r="F218">
        <v>8</v>
      </c>
    </row>
    <row r="219" spans="1:6">
      <c r="A219" s="38">
        <f t="shared" si="12"/>
        <v>40721</v>
      </c>
      <c r="B219" t="str">
        <f t="shared" si="13"/>
        <v>HE10</v>
      </c>
      <c r="C219" t="str">
        <f t="shared" si="11"/>
        <v>40721HE10</v>
      </c>
      <c r="D219">
        <v>68</v>
      </c>
      <c r="E219">
        <v>76</v>
      </c>
      <c r="F219">
        <v>11</v>
      </c>
    </row>
    <row r="220" spans="1:6">
      <c r="A220" s="38">
        <f t="shared" si="12"/>
        <v>40721</v>
      </c>
      <c r="B220" t="str">
        <f t="shared" si="13"/>
        <v>HE13</v>
      </c>
      <c r="C220" t="str">
        <f t="shared" si="11"/>
        <v>40721HE13</v>
      </c>
      <c r="D220">
        <v>69</v>
      </c>
      <c r="E220">
        <v>79</v>
      </c>
      <c r="F220">
        <v>16</v>
      </c>
    </row>
    <row r="221" spans="1:6">
      <c r="A221" s="38">
        <f t="shared" si="12"/>
        <v>40721</v>
      </c>
      <c r="B221" t="str">
        <f t="shared" si="13"/>
        <v>HE16</v>
      </c>
      <c r="C221" t="str">
        <f t="shared" si="11"/>
        <v>40721HE16</v>
      </c>
      <c r="D221">
        <v>73</v>
      </c>
      <c r="E221">
        <v>74</v>
      </c>
      <c r="F221">
        <v>15</v>
      </c>
    </row>
    <row r="222" spans="1:6">
      <c r="A222" s="38">
        <f t="shared" si="12"/>
        <v>40721</v>
      </c>
      <c r="B222" t="str">
        <f t="shared" si="13"/>
        <v>HE19</v>
      </c>
      <c r="C222" t="str">
        <f t="shared" si="11"/>
        <v>40721HE19</v>
      </c>
      <c r="D222">
        <v>73</v>
      </c>
      <c r="E222">
        <v>74</v>
      </c>
      <c r="F222">
        <v>9</v>
      </c>
    </row>
    <row r="223" spans="1:6">
      <c r="A223" s="38">
        <f t="shared" si="12"/>
        <v>40721</v>
      </c>
      <c r="B223" t="str">
        <f t="shared" si="13"/>
        <v>HE22</v>
      </c>
      <c r="C223" t="str">
        <f t="shared" si="11"/>
        <v>40721HE22</v>
      </c>
      <c r="D223">
        <v>70</v>
      </c>
      <c r="E223">
        <v>79</v>
      </c>
      <c r="F223">
        <v>10</v>
      </c>
    </row>
    <row r="224" spans="1:6">
      <c r="A224" s="38">
        <f t="shared" si="12"/>
        <v>40722</v>
      </c>
      <c r="B224" t="str">
        <f t="shared" si="13"/>
        <v>HE01</v>
      </c>
      <c r="C224" t="str">
        <f t="shared" si="11"/>
        <v>40722HE01</v>
      </c>
      <c r="D224">
        <v>69</v>
      </c>
      <c r="E224">
        <v>76</v>
      </c>
      <c r="F224">
        <v>9</v>
      </c>
    </row>
    <row r="225" spans="1:6">
      <c r="A225" s="38">
        <f t="shared" si="12"/>
        <v>40722</v>
      </c>
      <c r="B225" t="str">
        <f t="shared" si="13"/>
        <v>HE04</v>
      </c>
      <c r="C225" t="str">
        <f t="shared" si="11"/>
        <v>40722HE04</v>
      </c>
      <c r="D225">
        <v>65</v>
      </c>
      <c r="E225">
        <v>70</v>
      </c>
      <c r="F225">
        <v>8</v>
      </c>
    </row>
    <row r="226" spans="1:6">
      <c r="A226" s="38">
        <f t="shared" si="12"/>
        <v>40722</v>
      </c>
      <c r="B226" t="str">
        <f t="shared" si="13"/>
        <v>HE07</v>
      </c>
      <c r="C226" t="str">
        <f t="shared" si="11"/>
        <v>40722HE07</v>
      </c>
      <c r="D226">
        <v>64</v>
      </c>
      <c r="E226">
        <v>70</v>
      </c>
      <c r="F226">
        <v>14</v>
      </c>
    </row>
    <row r="227" spans="1:6">
      <c r="A227" s="38">
        <f t="shared" si="12"/>
        <v>40722</v>
      </c>
      <c r="B227" t="str">
        <f t="shared" si="13"/>
        <v>HE10</v>
      </c>
      <c r="C227" t="str">
        <f t="shared" si="11"/>
        <v>40722HE10</v>
      </c>
      <c r="D227">
        <v>66</v>
      </c>
      <c r="E227">
        <v>68</v>
      </c>
      <c r="F227">
        <v>16</v>
      </c>
    </row>
    <row r="228" spans="1:6">
      <c r="A228" s="38">
        <f t="shared" si="12"/>
        <v>40722</v>
      </c>
      <c r="B228" t="str">
        <f t="shared" si="13"/>
        <v>HE13</v>
      </c>
      <c r="C228" t="str">
        <f t="shared" si="11"/>
        <v>40722HE13</v>
      </c>
      <c r="D228">
        <v>68</v>
      </c>
      <c r="E228">
        <v>66</v>
      </c>
      <c r="F228">
        <v>10</v>
      </c>
    </row>
    <row r="229" spans="1:6">
      <c r="A229" s="38">
        <f t="shared" si="12"/>
        <v>40722</v>
      </c>
      <c r="B229" t="str">
        <f t="shared" si="13"/>
        <v>HE16</v>
      </c>
      <c r="C229" t="str">
        <f t="shared" si="11"/>
        <v>40722HE16</v>
      </c>
      <c r="D229">
        <v>72</v>
      </c>
      <c r="E229">
        <v>57</v>
      </c>
      <c r="F229">
        <v>9</v>
      </c>
    </row>
    <row r="230" spans="1:6">
      <c r="A230" s="38">
        <f t="shared" si="12"/>
        <v>40722</v>
      </c>
      <c r="B230" t="str">
        <f t="shared" si="13"/>
        <v>HE19</v>
      </c>
      <c r="C230" t="str">
        <f t="shared" si="11"/>
        <v>40722HE19</v>
      </c>
      <c r="D230">
        <v>68</v>
      </c>
      <c r="E230">
        <v>66</v>
      </c>
      <c r="F230">
        <v>7</v>
      </c>
    </row>
    <row r="231" spans="1:6">
      <c r="A231" s="38">
        <f t="shared" si="12"/>
        <v>40722</v>
      </c>
      <c r="B231" t="str">
        <f t="shared" si="13"/>
        <v>HE22</v>
      </c>
      <c r="C231" t="str">
        <f t="shared" si="11"/>
        <v>40722HE22</v>
      </c>
      <c r="D231">
        <v>60</v>
      </c>
      <c r="E231">
        <v>87</v>
      </c>
      <c r="F231">
        <v>3</v>
      </c>
    </row>
    <row r="232" spans="1:6">
      <c r="A232" s="38">
        <f t="shared" si="12"/>
        <v>40723</v>
      </c>
      <c r="B232" t="str">
        <f t="shared" si="13"/>
        <v>HE01</v>
      </c>
      <c r="C232" t="str">
        <f t="shared" si="11"/>
        <v>40723HE01</v>
      </c>
      <c r="D232">
        <v>60</v>
      </c>
      <c r="E232">
        <v>81</v>
      </c>
      <c r="F232">
        <v>0</v>
      </c>
    </row>
    <row r="233" spans="1:6">
      <c r="A233" s="38">
        <f t="shared" si="12"/>
        <v>40723</v>
      </c>
      <c r="B233" t="str">
        <f t="shared" si="13"/>
        <v>HE04</v>
      </c>
      <c r="C233" t="str">
        <f t="shared" si="11"/>
        <v>40723HE04</v>
      </c>
      <c r="D233">
        <v>56</v>
      </c>
      <c r="E233">
        <v>83</v>
      </c>
      <c r="F233">
        <v>3</v>
      </c>
    </row>
    <row r="234" spans="1:6">
      <c r="A234" s="38">
        <f t="shared" si="12"/>
        <v>40723</v>
      </c>
      <c r="B234" t="str">
        <f t="shared" si="13"/>
        <v>HE07</v>
      </c>
      <c r="C234" t="str">
        <f t="shared" si="11"/>
        <v>40723HE07</v>
      </c>
      <c r="D234">
        <v>61</v>
      </c>
      <c r="E234">
        <v>72</v>
      </c>
      <c r="F234">
        <v>5</v>
      </c>
    </row>
    <row r="235" spans="1:6">
      <c r="A235" s="38">
        <f t="shared" si="12"/>
        <v>40723</v>
      </c>
      <c r="B235" t="str">
        <f t="shared" si="13"/>
        <v>HE10</v>
      </c>
      <c r="C235" t="str">
        <f t="shared" si="11"/>
        <v>40723HE10</v>
      </c>
      <c r="D235">
        <v>70</v>
      </c>
      <c r="E235">
        <v>55</v>
      </c>
      <c r="F235">
        <v>6</v>
      </c>
    </row>
    <row r="236" spans="1:6">
      <c r="A236" s="38">
        <f t="shared" si="12"/>
        <v>40723</v>
      </c>
      <c r="B236" t="str">
        <f t="shared" si="13"/>
        <v>HE13</v>
      </c>
      <c r="C236" t="str">
        <f t="shared" si="11"/>
        <v>40723HE13</v>
      </c>
      <c r="D236">
        <v>76</v>
      </c>
      <c r="E236">
        <v>50</v>
      </c>
      <c r="F236">
        <v>8</v>
      </c>
    </row>
    <row r="237" spans="1:6">
      <c r="A237" s="38">
        <f t="shared" si="12"/>
        <v>40723</v>
      </c>
      <c r="B237" t="str">
        <f t="shared" si="13"/>
        <v>HE16</v>
      </c>
      <c r="C237" t="str">
        <f t="shared" si="11"/>
        <v>40723HE16</v>
      </c>
      <c r="D237">
        <v>74</v>
      </c>
      <c r="E237">
        <v>48</v>
      </c>
      <c r="F237">
        <v>10</v>
      </c>
    </row>
    <row r="238" spans="1:6">
      <c r="A238" s="38">
        <f t="shared" si="12"/>
        <v>40723</v>
      </c>
      <c r="B238" t="str">
        <f t="shared" si="13"/>
        <v>HE19</v>
      </c>
      <c r="C238" t="str">
        <f t="shared" si="11"/>
        <v>40723HE19</v>
      </c>
      <c r="D238">
        <v>73</v>
      </c>
      <c r="E238">
        <v>48</v>
      </c>
      <c r="F238">
        <v>5</v>
      </c>
    </row>
    <row r="239" spans="1:6">
      <c r="A239" s="38">
        <f t="shared" si="12"/>
        <v>40723</v>
      </c>
      <c r="B239" t="str">
        <f t="shared" si="13"/>
        <v>HE22</v>
      </c>
      <c r="C239" t="str">
        <f t="shared" si="11"/>
        <v>40723HE22</v>
      </c>
      <c r="D239">
        <v>60</v>
      </c>
      <c r="E239">
        <v>81</v>
      </c>
      <c r="F239">
        <v>0</v>
      </c>
    </row>
    <row r="240" spans="1:6">
      <c r="A240" s="38">
        <f t="shared" si="12"/>
        <v>40724</v>
      </c>
      <c r="B240" t="str">
        <f t="shared" si="13"/>
        <v>HE01</v>
      </c>
      <c r="C240" t="str">
        <f t="shared" si="11"/>
        <v>40724HE01</v>
      </c>
      <c r="D240">
        <v>57</v>
      </c>
      <c r="E240">
        <v>87</v>
      </c>
      <c r="F240">
        <v>0</v>
      </c>
    </row>
    <row r="241" spans="1:6">
      <c r="A241" s="38">
        <f t="shared" si="12"/>
        <v>40724</v>
      </c>
      <c r="B241" t="str">
        <f t="shared" si="13"/>
        <v>HE04</v>
      </c>
      <c r="C241" t="str">
        <f t="shared" si="11"/>
        <v>40724HE04</v>
      </c>
      <c r="D241">
        <v>57</v>
      </c>
      <c r="E241">
        <v>87</v>
      </c>
      <c r="F241">
        <v>0</v>
      </c>
    </row>
    <row r="242" spans="1:6">
      <c r="A242" s="38">
        <f t="shared" si="12"/>
        <v>40724</v>
      </c>
      <c r="B242" t="str">
        <f t="shared" si="13"/>
        <v>HE07</v>
      </c>
      <c r="C242" t="str">
        <f t="shared" si="11"/>
        <v>40724HE07</v>
      </c>
      <c r="D242">
        <v>62</v>
      </c>
      <c r="E242">
        <v>81</v>
      </c>
      <c r="F242">
        <v>3</v>
      </c>
    </row>
    <row r="243" spans="1:6">
      <c r="A243" s="38">
        <f t="shared" si="12"/>
        <v>40724</v>
      </c>
      <c r="B243" t="str">
        <f t="shared" si="13"/>
        <v>HE10</v>
      </c>
      <c r="C243" t="str">
        <f t="shared" si="11"/>
        <v>40724HE10</v>
      </c>
      <c r="D243">
        <v>77</v>
      </c>
      <c r="E243">
        <v>50</v>
      </c>
      <c r="F243">
        <v>6</v>
      </c>
    </row>
    <row r="244" spans="1:6">
      <c r="A244" s="38">
        <f t="shared" si="12"/>
        <v>40724</v>
      </c>
      <c r="B244" t="str">
        <f t="shared" si="13"/>
        <v>HE13</v>
      </c>
      <c r="C244" t="str">
        <f t="shared" si="11"/>
        <v>40724HE13</v>
      </c>
      <c r="D244">
        <v>80</v>
      </c>
      <c r="E244">
        <v>52</v>
      </c>
      <c r="F244">
        <v>10</v>
      </c>
    </row>
    <row r="245" spans="1:6">
      <c r="A245" s="38">
        <f t="shared" si="12"/>
        <v>40724</v>
      </c>
      <c r="B245" t="str">
        <f t="shared" si="13"/>
        <v>HE16</v>
      </c>
      <c r="C245" t="str">
        <f t="shared" si="11"/>
        <v>40724HE16</v>
      </c>
      <c r="D245">
        <v>72</v>
      </c>
      <c r="E245">
        <v>73</v>
      </c>
      <c r="F245">
        <v>14</v>
      </c>
    </row>
    <row r="246" spans="1:6">
      <c r="A246" s="38">
        <f t="shared" si="12"/>
        <v>40724</v>
      </c>
      <c r="B246" t="str">
        <f t="shared" si="13"/>
        <v>HE19</v>
      </c>
      <c r="C246" t="str">
        <f t="shared" si="11"/>
        <v>40724HE19</v>
      </c>
      <c r="D246">
        <v>72</v>
      </c>
      <c r="E246">
        <v>62</v>
      </c>
      <c r="F246">
        <v>7</v>
      </c>
    </row>
    <row r="247" spans="1:6">
      <c r="A247" s="38">
        <f t="shared" si="12"/>
        <v>40724</v>
      </c>
      <c r="B247" t="str">
        <f t="shared" si="13"/>
        <v>HE22</v>
      </c>
      <c r="C247" t="str">
        <f t="shared" si="11"/>
        <v>40724HE22</v>
      </c>
      <c r="D247">
        <v>66</v>
      </c>
      <c r="E247">
        <v>90</v>
      </c>
      <c r="F247"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1"/>
  <sheetViews>
    <sheetView showGridLines="0" zoomScaleNormal="100" workbookViewId="0"/>
  </sheetViews>
  <sheetFormatPr defaultRowHeight="14.4"/>
  <cols>
    <col min="1" max="1" width="9.77734375" style="1"/>
    <col min="2" max="2" width="16.88671875" style="1"/>
    <col min="3" max="3" width="9.21875" style="1"/>
    <col min="4" max="4" width="6.77734375" style="1"/>
    <col min="5" max="8" width="7" style="1"/>
    <col min="9" max="9" width="6.77734375" style="1"/>
    <col min="10" max="10" width="7.77734375" style="1"/>
    <col min="11" max="28" width="7" style="1"/>
    <col min="29" max="32" width="9.21875" style="1"/>
    <col min="33" max="35" width="12.44140625" style="1"/>
    <col min="36" max="36" width="5.5546875" style="1"/>
    <col min="37" max="37" width="6.5546875" style="1"/>
    <col min="38" max="42" width="5" style="1"/>
    <col min="43" max="44" width="4" style="1"/>
    <col min="45" max="56" width="6" style="1"/>
    <col min="57" max="57" width="5" style="1"/>
    <col min="58" max="58" width="6" style="1"/>
    <col min="59" max="59" width="5" style="1"/>
    <col min="60" max="61" width="6" style="1"/>
    <col min="62" max="62" width="5" style="1"/>
    <col min="63" max="71" width="6" style="1"/>
    <col min="72" max="72" width="5" style="1"/>
    <col min="73" max="74" width="6" style="1"/>
    <col min="75" max="75" width="5" style="1"/>
    <col min="76" max="88" width="6" style="1"/>
    <col min="89" max="89" width="5" style="1"/>
    <col min="90" max="97" width="6" style="1"/>
    <col min="98" max="98" width="5" style="1"/>
    <col min="99" max="99" width="6" style="1"/>
    <col min="100" max="100" width="5" style="1"/>
    <col min="101" max="110" width="6" style="1"/>
    <col min="111" max="111" width="5" style="1"/>
    <col min="112" max="114" width="6" style="1"/>
    <col min="115" max="115" width="5" style="1"/>
    <col min="116" max="129" width="6" style="1"/>
    <col min="130" max="130" width="5" style="1"/>
    <col min="131" max="137" width="6" style="1"/>
    <col min="138" max="138" width="5" style="1"/>
    <col min="139" max="139" width="6" style="1"/>
    <col min="140" max="140" width="5" style="1"/>
    <col min="141" max="144" width="6" style="1"/>
    <col min="145" max="145" width="5" style="1"/>
    <col min="146" max="148" width="6" style="1"/>
    <col min="149" max="149" width="5" style="1"/>
    <col min="150" max="172" width="6" style="1"/>
    <col min="173" max="173" width="5" style="1"/>
    <col min="174" max="175" width="6" style="1"/>
    <col min="176" max="176" width="3" style="1"/>
    <col min="177" max="177" width="5" style="1"/>
    <col min="178" max="187" width="6" style="1"/>
    <col min="188" max="188" width="3" style="1"/>
    <col min="189" max="194" width="6" style="1"/>
    <col min="195" max="195" width="5" style="1"/>
    <col min="196" max="197" width="6" style="1"/>
    <col min="198" max="198" width="5" style="1"/>
    <col min="199" max="204" width="7" style="1"/>
    <col min="205" max="205" width="11.77734375" style="1"/>
    <col min="206" max="208" width="7" style="1"/>
    <col min="209" max="209" width="11.77734375" style="1"/>
    <col min="210" max="1025" width="9.21875" style="1"/>
  </cols>
  <sheetData>
    <row r="1" spans="1:28">
      <c r="A1" s="40" t="s">
        <v>8</v>
      </c>
      <c r="B1" s="40" t="s">
        <v>104</v>
      </c>
      <c r="C1" s="40" t="s">
        <v>105</v>
      </c>
      <c r="D1" s="40" t="s">
        <v>106</v>
      </c>
      <c r="E1" s="40" t="s">
        <v>20</v>
      </c>
      <c r="F1" s="40" t="s">
        <v>21</v>
      </c>
      <c r="G1" s="40" t="s">
        <v>22</v>
      </c>
      <c r="H1" s="40" t="s">
        <v>23</v>
      </c>
      <c r="I1" s="40" t="s">
        <v>24</v>
      </c>
      <c r="J1" s="40" t="s">
        <v>25</v>
      </c>
      <c r="K1" s="40" t="s">
        <v>26</v>
      </c>
      <c r="L1" s="40" t="s">
        <v>27</v>
      </c>
      <c r="M1" s="40" t="s">
        <v>28</v>
      </c>
      <c r="N1" s="40" t="s">
        <v>29</v>
      </c>
      <c r="O1" s="40" t="s">
        <v>30</v>
      </c>
      <c r="P1" s="40" t="s">
        <v>31</v>
      </c>
      <c r="Q1" s="40" t="s">
        <v>32</v>
      </c>
      <c r="R1" s="40" t="s">
        <v>33</v>
      </c>
      <c r="S1" s="40" t="s">
        <v>34</v>
      </c>
      <c r="T1" s="40" t="s">
        <v>35</v>
      </c>
      <c r="U1" s="40" t="s">
        <v>36</v>
      </c>
      <c r="V1" s="40" t="s">
        <v>37</v>
      </c>
      <c r="W1" s="40" t="s">
        <v>38</v>
      </c>
      <c r="X1" s="40" t="s">
        <v>39</v>
      </c>
      <c r="Y1" s="40" t="s">
        <v>40</v>
      </c>
      <c r="Z1" s="40" t="s">
        <v>41</v>
      </c>
      <c r="AA1" s="40" t="s">
        <v>42</v>
      </c>
      <c r="AB1" s="40" t="s">
        <v>43</v>
      </c>
    </row>
    <row r="2" spans="1:28">
      <c r="A2" s="17">
        <v>40695</v>
      </c>
      <c r="B2" s="1" t="s">
        <v>107</v>
      </c>
      <c r="C2" s="1" t="s">
        <v>108</v>
      </c>
      <c r="D2" s="1" t="s">
        <v>14</v>
      </c>
      <c r="E2" s="1">
        <v>16.54</v>
      </c>
      <c r="F2" s="1">
        <v>22.91</v>
      </c>
      <c r="G2" s="1">
        <v>25.58</v>
      </c>
      <c r="H2" s="1">
        <v>32.619999999999997</v>
      </c>
      <c r="I2" s="1">
        <v>28.56</v>
      </c>
      <c r="J2" s="1">
        <v>35.659999999999997</v>
      </c>
      <c r="K2" s="1">
        <v>65.849999999999994</v>
      </c>
      <c r="L2" s="1">
        <v>34.03</v>
      </c>
      <c r="M2" s="1">
        <v>33.08</v>
      </c>
      <c r="N2" s="1">
        <v>37.21</v>
      </c>
      <c r="O2" s="1">
        <v>34.51</v>
      </c>
      <c r="P2" s="1">
        <v>41.58</v>
      </c>
      <c r="Q2" s="1">
        <v>23.56</v>
      </c>
      <c r="R2" s="1">
        <v>37.69</v>
      </c>
      <c r="S2" s="1">
        <v>45.55</v>
      </c>
      <c r="T2" s="1">
        <v>31.05</v>
      </c>
      <c r="U2" s="1">
        <v>34.28</v>
      </c>
      <c r="V2" s="1">
        <v>35.99</v>
      </c>
      <c r="W2" s="1">
        <v>32.75</v>
      </c>
      <c r="X2" s="1">
        <v>30.67</v>
      </c>
      <c r="Y2" s="1">
        <v>33.35</v>
      </c>
      <c r="Z2" s="1">
        <v>27.45</v>
      </c>
      <c r="AA2" s="1">
        <v>27.58</v>
      </c>
      <c r="AB2" s="1">
        <v>18.98</v>
      </c>
    </row>
    <row r="3" spans="1:28">
      <c r="A3" s="17">
        <v>40696</v>
      </c>
      <c r="B3" s="1" t="s">
        <v>107</v>
      </c>
      <c r="C3" s="1" t="s">
        <v>108</v>
      </c>
      <c r="D3" s="1" t="s">
        <v>14</v>
      </c>
      <c r="E3" s="1">
        <v>18.16</v>
      </c>
      <c r="F3" s="1">
        <v>17.41</v>
      </c>
      <c r="G3" s="1">
        <v>11.41</v>
      </c>
      <c r="H3" s="1">
        <v>10.59</v>
      </c>
      <c r="I3" s="1">
        <v>12.42</v>
      </c>
      <c r="J3" s="1">
        <v>15.57</v>
      </c>
      <c r="K3" s="1">
        <v>31.23</v>
      </c>
      <c r="L3" s="1">
        <v>23.23</v>
      </c>
      <c r="M3" s="1">
        <v>23.42</v>
      </c>
      <c r="N3" s="1">
        <v>23.51</v>
      </c>
      <c r="O3" s="1">
        <v>28.3</v>
      </c>
      <c r="P3" s="1">
        <v>30.6</v>
      </c>
      <c r="Q3" s="1">
        <v>26.32</v>
      </c>
      <c r="R3" s="1">
        <v>25.73</v>
      </c>
      <c r="S3" s="1">
        <v>27.13</v>
      </c>
      <c r="T3" s="1">
        <v>25.83</v>
      </c>
      <c r="U3" s="1">
        <v>2.44</v>
      </c>
      <c r="V3" s="1">
        <v>17.66</v>
      </c>
      <c r="W3" s="1">
        <v>23.62</v>
      </c>
      <c r="X3" s="1">
        <v>25.03</v>
      </c>
      <c r="Y3" s="1">
        <v>26.66</v>
      </c>
      <c r="Z3" s="1">
        <v>21.88</v>
      </c>
      <c r="AA3" s="1">
        <v>23.4</v>
      </c>
      <c r="AB3" s="1">
        <v>16.5</v>
      </c>
    </row>
    <row r="4" spans="1:28">
      <c r="A4" s="17">
        <v>40697</v>
      </c>
      <c r="B4" s="1" t="s">
        <v>107</v>
      </c>
      <c r="C4" s="1" t="s">
        <v>108</v>
      </c>
      <c r="D4" s="1" t="s">
        <v>14</v>
      </c>
      <c r="E4" s="1">
        <v>21.17</v>
      </c>
      <c r="F4" s="1">
        <v>20.45</v>
      </c>
      <c r="G4" s="1">
        <v>24.08</v>
      </c>
      <c r="H4" s="1">
        <v>18.11</v>
      </c>
      <c r="I4" s="1">
        <v>25.29</v>
      </c>
      <c r="J4" s="1">
        <v>19.68</v>
      </c>
      <c r="K4" s="1">
        <v>24.62</v>
      </c>
      <c r="L4" s="1">
        <v>24.38</v>
      </c>
      <c r="M4" s="1">
        <v>24.81</v>
      </c>
      <c r="N4" s="1">
        <v>27.04</v>
      </c>
      <c r="O4" s="1">
        <v>27.81</v>
      </c>
      <c r="P4" s="1">
        <v>28.34</v>
      </c>
      <c r="Q4" s="1">
        <v>27.01</v>
      </c>
      <c r="R4" s="1">
        <v>32.75</v>
      </c>
      <c r="S4" s="1">
        <v>39.58</v>
      </c>
      <c r="T4" s="1">
        <v>40.950000000000003</v>
      </c>
      <c r="U4" s="1">
        <v>34.18</v>
      </c>
      <c r="V4" s="1">
        <v>29.05</v>
      </c>
      <c r="W4" s="1">
        <v>34.44</v>
      </c>
      <c r="X4" s="1">
        <v>39.25</v>
      </c>
      <c r="Y4" s="1">
        <v>65.88</v>
      </c>
      <c r="Z4" s="1">
        <v>30.56</v>
      </c>
      <c r="AA4" s="1">
        <v>30.64</v>
      </c>
      <c r="AB4" s="1">
        <v>26.71</v>
      </c>
    </row>
    <row r="5" spans="1:28">
      <c r="A5" s="17">
        <v>40698</v>
      </c>
      <c r="B5" s="1" t="s">
        <v>107</v>
      </c>
      <c r="C5" s="1" t="s">
        <v>108</v>
      </c>
      <c r="D5" s="1" t="s">
        <v>14</v>
      </c>
      <c r="E5" s="1">
        <v>6.36</v>
      </c>
      <c r="F5" s="1">
        <v>22.92</v>
      </c>
      <c r="G5" s="1">
        <v>22.78</v>
      </c>
      <c r="H5" s="1">
        <v>20.76</v>
      </c>
      <c r="I5" s="1">
        <v>21.4</v>
      </c>
      <c r="J5" s="1">
        <v>22.06</v>
      </c>
      <c r="K5" s="1">
        <v>24.22</v>
      </c>
      <c r="L5" s="1">
        <v>29.74</v>
      </c>
      <c r="M5" s="1">
        <v>35.159999999999997</v>
      </c>
      <c r="N5" s="1">
        <v>42.55</v>
      </c>
      <c r="O5" s="1">
        <v>136.93</v>
      </c>
      <c r="P5" s="1">
        <v>80.819999999999993</v>
      </c>
      <c r="Q5" s="1">
        <v>49.13</v>
      </c>
      <c r="R5" s="1">
        <v>52.99</v>
      </c>
      <c r="S5" s="1">
        <v>62.9</v>
      </c>
      <c r="T5" s="1">
        <v>53.52</v>
      </c>
      <c r="U5" s="1">
        <v>52.52</v>
      </c>
      <c r="V5" s="1">
        <v>52.61</v>
      </c>
      <c r="W5" s="1">
        <v>45.56</v>
      </c>
      <c r="X5" s="1">
        <v>99.26</v>
      </c>
      <c r="Y5" s="1">
        <v>36.31</v>
      </c>
      <c r="Z5" s="1">
        <v>125.6</v>
      </c>
      <c r="AA5" s="1">
        <v>26.61</v>
      </c>
      <c r="AB5" s="1">
        <v>129.80000000000001</v>
      </c>
    </row>
    <row r="6" spans="1:28">
      <c r="A6" s="17">
        <v>40699</v>
      </c>
      <c r="B6" s="1" t="s">
        <v>107</v>
      </c>
      <c r="C6" s="1" t="s">
        <v>108</v>
      </c>
      <c r="D6" s="1" t="s">
        <v>14</v>
      </c>
      <c r="E6" s="1">
        <v>25.05</v>
      </c>
      <c r="F6" s="1">
        <v>38.409999999999997</v>
      </c>
      <c r="G6" s="1">
        <v>23.46</v>
      </c>
      <c r="H6" s="1">
        <v>23.31</v>
      </c>
      <c r="I6" s="1">
        <v>20.12</v>
      </c>
      <c r="J6" s="1">
        <v>18.53</v>
      </c>
      <c r="K6" s="1">
        <v>22.24</v>
      </c>
      <c r="L6" s="1">
        <v>25.47</v>
      </c>
      <c r="M6" s="1">
        <v>26.44</v>
      </c>
      <c r="N6" s="1">
        <v>26.75</v>
      </c>
      <c r="O6" s="1">
        <v>42.85</v>
      </c>
      <c r="P6" s="1">
        <v>36.04</v>
      </c>
      <c r="Q6" s="1">
        <v>37.81</v>
      </c>
      <c r="R6" s="1">
        <v>78.7</v>
      </c>
      <c r="S6" s="1">
        <v>31.16</v>
      </c>
      <c r="T6" s="1">
        <v>77.37</v>
      </c>
      <c r="U6" s="1">
        <v>298.44</v>
      </c>
      <c r="V6" s="1">
        <v>50.65</v>
      </c>
      <c r="W6" s="1">
        <v>86.3</v>
      </c>
      <c r="X6" s="1">
        <v>45.52</v>
      </c>
      <c r="Y6" s="1">
        <v>38.909999999999997</v>
      </c>
      <c r="Z6" s="1">
        <v>325.89</v>
      </c>
      <c r="AA6" s="1">
        <v>30.21</v>
      </c>
      <c r="AB6" s="1">
        <v>25.2</v>
      </c>
    </row>
    <row r="7" spans="1:28">
      <c r="A7" s="17">
        <v>40700</v>
      </c>
      <c r="B7" s="1" t="s">
        <v>107</v>
      </c>
      <c r="C7" s="1" t="s">
        <v>108</v>
      </c>
      <c r="D7" s="1" t="s">
        <v>14</v>
      </c>
      <c r="E7" s="1">
        <v>26.87</v>
      </c>
      <c r="F7" s="1">
        <v>20.12</v>
      </c>
      <c r="G7" s="1">
        <v>20.350000000000001</v>
      </c>
      <c r="H7" s="1">
        <v>20.56</v>
      </c>
      <c r="I7" s="1">
        <v>22.54</v>
      </c>
      <c r="J7" s="1">
        <v>21.58</v>
      </c>
      <c r="K7" s="1">
        <v>29.97</v>
      </c>
      <c r="L7" s="1">
        <v>27.1</v>
      </c>
      <c r="M7" s="1">
        <v>30.21</v>
      </c>
      <c r="N7" s="1">
        <v>39.380000000000003</v>
      </c>
      <c r="O7" s="1">
        <v>48.25</v>
      </c>
      <c r="P7" s="1">
        <v>44.8</v>
      </c>
      <c r="Q7" s="1">
        <v>254.5</v>
      </c>
      <c r="R7" s="1">
        <v>227.56</v>
      </c>
      <c r="S7" s="1">
        <v>234.88</v>
      </c>
      <c r="T7" s="1">
        <v>60.51</v>
      </c>
      <c r="U7" s="1">
        <v>51.24</v>
      </c>
      <c r="V7" s="1">
        <v>52.27</v>
      </c>
      <c r="W7" s="1">
        <v>58.03</v>
      </c>
      <c r="X7" s="1">
        <v>78.13</v>
      </c>
      <c r="Y7" s="1">
        <v>110</v>
      </c>
      <c r="Z7" s="1">
        <v>46.62</v>
      </c>
      <c r="AA7" s="1">
        <v>45.06</v>
      </c>
      <c r="AB7" s="1">
        <v>35.76</v>
      </c>
    </row>
    <row r="8" spans="1:28">
      <c r="A8" s="17">
        <v>40701</v>
      </c>
      <c r="B8" s="1" t="s">
        <v>107</v>
      </c>
      <c r="C8" s="1" t="s">
        <v>108</v>
      </c>
      <c r="D8" s="1" t="s">
        <v>14</v>
      </c>
      <c r="E8" s="1">
        <v>27.18</v>
      </c>
      <c r="F8" s="1">
        <v>15.39</v>
      </c>
      <c r="G8" s="1">
        <v>19.22</v>
      </c>
      <c r="H8" s="1">
        <v>22.87</v>
      </c>
      <c r="I8" s="1">
        <v>24.99</v>
      </c>
      <c r="J8" s="1">
        <v>25.98</v>
      </c>
      <c r="K8" s="1">
        <v>30.07</v>
      </c>
      <c r="L8" s="1">
        <v>33.69</v>
      </c>
      <c r="M8" s="1">
        <v>33.22</v>
      </c>
      <c r="N8" s="1">
        <v>36.549999999999997</v>
      </c>
      <c r="O8" s="1">
        <v>40.200000000000003</v>
      </c>
      <c r="P8" s="1">
        <v>63.51</v>
      </c>
      <c r="Q8" s="1">
        <v>46.91</v>
      </c>
      <c r="R8" s="1">
        <v>57.09</v>
      </c>
      <c r="S8" s="1">
        <v>79.53</v>
      </c>
      <c r="T8" s="1">
        <v>64.459999999999994</v>
      </c>
      <c r="U8" s="1">
        <v>64.900000000000006</v>
      </c>
      <c r="V8" s="1">
        <v>63.24</v>
      </c>
      <c r="W8" s="1">
        <v>87.68</v>
      </c>
      <c r="X8" s="1">
        <v>69.91</v>
      </c>
      <c r="Y8" s="1">
        <v>240.14</v>
      </c>
      <c r="Z8" s="1">
        <v>38.65</v>
      </c>
      <c r="AA8" s="1">
        <v>35.85</v>
      </c>
      <c r="AB8" s="1">
        <v>36.89</v>
      </c>
    </row>
    <row r="9" spans="1:28">
      <c r="A9" s="17">
        <v>40702</v>
      </c>
      <c r="B9" s="1" t="s">
        <v>107</v>
      </c>
      <c r="C9" s="1" t="s">
        <v>108</v>
      </c>
      <c r="D9" s="1" t="s">
        <v>14</v>
      </c>
      <c r="E9" s="1">
        <v>32.380000000000003</v>
      </c>
      <c r="F9" s="1">
        <v>32.19</v>
      </c>
      <c r="G9" s="1">
        <v>23.82</v>
      </c>
      <c r="H9" s="1">
        <v>28.12</v>
      </c>
      <c r="I9" s="1">
        <v>34.72</v>
      </c>
      <c r="J9" s="1">
        <v>34.159999999999997</v>
      </c>
      <c r="K9" s="1">
        <v>35.4</v>
      </c>
      <c r="L9" s="1">
        <v>32.369999999999997</v>
      </c>
      <c r="M9" s="1">
        <v>31.49</v>
      </c>
      <c r="N9" s="1">
        <v>44.45</v>
      </c>
      <c r="O9" s="1">
        <v>66.63</v>
      </c>
      <c r="P9" s="1">
        <v>71.489999999999995</v>
      </c>
      <c r="Q9" s="1">
        <v>66.91</v>
      </c>
      <c r="R9" s="1">
        <v>72.849999999999994</v>
      </c>
      <c r="S9" s="1">
        <v>107.73</v>
      </c>
      <c r="T9" s="1">
        <v>106.04</v>
      </c>
      <c r="U9" s="1">
        <v>50.56</v>
      </c>
      <c r="V9" s="1">
        <v>50.62</v>
      </c>
      <c r="W9" s="1">
        <v>41.61</v>
      </c>
      <c r="X9" s="1">
        <v>42.15</v>
      </c>
      <c r="Y9" s="1">
        <v>48.23</v>
      </c>
      <c r="Z9" s="1">
        <v>32.06</v>
      </c>
      <c r="AA9" s="1">
        <v>30.58</v>
      </c>
      <c r="AB9" s="1">
        <v>32.58</v>
      </c>
    </row>
    <row r="10" spans="1:28">
      <c r="A10" s="17">
        <v>40703</v>
      </c>
      <c r="B10" s="1" t="s">
        <v>107</v>
      </c>
      <c r="C10" s="1" t="s">
        <v>108</v>
      </c>
      <c r="D10" s="1" t="s">
        <v>14</v>
      </c>
      <c r="E10" s="1">
        <v>31.86</v>
      </c>
      <c r="F10" s="1">
        <v>25</v>
      </c>
      <c r="G10" s="1">
        <v>21.3</v>
      </c>
      <c r="H10" s="1">
        <v>22.29</v>
      </c>
      <c r="I10" s="1">
        <v>24.28</v>
      </c>
      <c r="J10" s="1">
        <v>36.58</v>
      </c>
      <c r="K10" s="1">
        <v>32.01</v>
      </c>
      <c r="L10" s="1">
        <v>26.78</v>
      </c>
      <c r="M10" s="1">
        <v>26.9</v>
      </c>
      <c r="N10" s="1">
        <v>29.54</v>
      </c>
      <c r="O10" s="1">
        <v>33.26</v>
      </c>
      <c r="P10" s="1">
        <v>33.18</v>
      </c>
      <c r="Q10" s="1">
        <v>31.48</v>
      </c>
      <c r="R10" s="1">
        <v>37.76</v>
      </c>
      <c r="S10" s="1">
        <v>40.840000000000003</v>
      </c>
      <c r="T10" s="1">
        <v>38.46</v>
      </c>
      <c r="U10" s="1">
        <v>34.33</v>
      </c>
      <c r="V10" s="1">
        <v>29.62</v>
      </c>
      <c r="W10" s="1">
        <v>37.29</v>
      </c>
      <c r="X10" s="1">
        <v>27.18</v>
      </c>
      <c r="Y10" s="1">
        <v>40.619999999999997</v>
      </c>
      <c r="Z10" s="1">
        <v>29.02</v>
      </c>
      <c r="AA10" s="1">
        <v>29.27</v>
      </c>
      <c r="AB10" s="1">
        <v>18.52</v>
      </c>
    </row>
    <row r="11" spans="1:28">
      <c r="A11" s="17">
        <v>40704</v>
      </c>
      <c r="B11" s="1" t="s">
        <v>107</v>
      </c>
      <c r="C11" s="1" t="s">
        <v>108</v>
      </c>
      <c r="D11" s="1" t="s">
        <v>14</v>
      </c>
      <c r="E11" s="1">
        <v>23.83</v>
      </c>
      <c r="F11" s="1">
        <v>20.82</v>
      </c>
      <c r="G11" s="1">
        <v>20.11</v>
      </c>
      <c r="H11" s="1">
        <v>21.05</v>
      </c>
      <c r="I11" s="1">
        <v>21.67</v>
      </c>
      <c r="J11" s="1">
        <v>23.35</v>
      </c>
      <c r="K11" s="1">
        <v>25.53</v>
      </c>
      <c r="L11" s="1">
        <v>38.64</v>
      </c>
      <c r="M11" s="1">
        <v>30.57</v>
      </c>
      <c r="N11" s="1">
        <v>46.43</v>
      </c>
      <c r="O11" s="1">
        <v>36.33</v>
      </c>
      <c r="P11" s="1">
        <v>39.369999999999997</v>
      </c>
      <c r="Q11" s="1">
        <v>43.33</v>
      </c>
      <c r="R11" s="1">
        <v>38.29</v>
      </c>
      <c r="S11" s="1">
        <v>46.54</v>
      </c>
      <c r="T11" s="1">
        <v>43.86</v>
      </c>
      <c r="U11" s="1">
        <v>33.85</v>
      </c>
      <c r="V11" s="1">
        <v>29.37</v>
      </c>
      <c r="W11" s="1">
        <v>29.19</v>
      </c>
      <c r="X11" s="1">
        <v>32.61</v>
      </c>
      <c r="Y11" s="1">
        <v>31.12</v>
      </c>
      <c r="Z11" s="1">
        <v>29.42</v>
      </c>
      <c r="AA11" s="1">
        <v>33.340000000000003</v>
      </c>
      <c r="AB11" s="1">
        <v>25.14</v>
      </c>
    </row>
    <row r="12" spans="1:28">
      <c r="A12" s="17">
        <v>40705</v>
      </c>
      <c r="B12" s="1" t="s">
        <v>107</v>
      </c>
      <c r="C12" s="1" t="s">
        <v>108</v>
      </c>
      <c r="D12" s="1" t="s">
        <v>14</v>
      </c>
      <c r="E12" s="1">
        <v>24.2</v>
      </c>
      <c r="F12" s="1">
        <v>26.1</v>
      </c>
      <c r="G12" s="1">
        <v>25.44</v>
      </c>
      <c r="H12" s="1">
        <v>22.27</v>
      </c>
      <c r="I12" s="1">
        <v>23.72</v>
      </c>
      <c r="J12" s="1">
        <v>24.81</v>
      </c>
      <c r="K12" s="1">
        <v>22.29</v>
      </c>
      <c r="L12" s="1">
        <v>22.76</v>
      </c>
      <c r="M12" s="1">
        <v>26.42</v>
      </c>
      <c r="N12" s="1">
        <v>27.63</v>
      </c>
      <c r="O12" s="1">
        <v>27.22</v>
      </c>
      <c r="P12" s="1">
        <v>44.49</v>
      </c>
      <c r="Q12" s="1">
        <v>28.88</v>
      </c>
      <c r="R12" s="1">
        <v>84.25</v>
      </c>
      <c r="S12" s="1">
        <v>91.91</v>
      </c>
      <c r="T12" s="1">
        <v>50.65</v>
      </c>
      <c r="U12" s="1">
        <v>34.57</v>
      </c>
      <c r="V12" s="1">
        <v>65.069999999999993</v>
      </c>
      <c r="W12" s="1">
        <v>26.1</v>
      </c>
      <c r="X12" s="1">
        <v>27.91</v>
      </c>
      <c r="Y12" s="1">
        <v>28.15</v>
      </c>
      <c r="Z12" s="1">
        <v>25.9</v>
      </c>
      <c r="AA12" s="1">
        <v>22.22</v>
      </c>
      <c r="AB12" s="1">
        <v>19.47</v>
      </c>
    </row>
    <row r="13" spans="1:28">
      <c r="A13" s="17">
        <v>40706</v>
      </c>
      <c r="B13" s="1" t="s">
        <v>107</v>
      </c>
      <c r="C13" s="1" t="s">
        <v>108</v>
      </c>
      <c r="D13" s="1" t="s">
        <v>14</v>
      </c>
      <c r="E13" s="1">
        <v>17.29</v>
      </c>
      <c r="F13" s="1">
        <v>21.3</v>
      </c>
      <c r="G13" s="1">
        <v>18.45</v>
      </c>
      <c r="H13" s="1">
        <v>17.13</v>
      </c>
      <c r="I13" s="1">
        <v>17</v>
      </c>
      <c r="J13" s="1">
        <v>16.32</v>
      </c>
      <c r="K13" s="1">
        <v>19.489999999999998</v>
      </c>
      <c r="L13" s="1">
        <v>18.53</v>
      </c>
      <c r="M13" s="1">
        <v>20.43</v>
      </c>
      <c r="N13" s="1">
        <v>22.72</v>
      </c>
      <c r="O13" s="1">
        <v>25.28</v>
      </c>
      <c r="P13" s="1">
        <v>24.34</v>
      </c>
      <c r="Q13" s="1">
        <v>24.07</v>
      </c>
      <c r="R13" s="1">
        <v>32.020000000000003</v>
      </c>
      <c r="S13" s="1">
        <v>34.700000000000003</v>
      </c>
      <c r="T13" s="1">
        <v>27.75</v>
      </c>
      <c r="U13" s="1">
        <v>26.77</v>
      </c>
      <c r="V13" s="1">
        <v>25.81</v>
      </c>
      <c r="W13" s="1">
        <v>25.98</v>
      </c>
      <c r="X13" s="1">
        <v>23.49</v>
      </c>
      <c r="Y13" s="1">
        <v>27.88</v>
      </c>
      <c r="Z13" s="1">
        <v>22.64</v>
      </c>
      <c r="AA13" s="1">
        <v>21.3</v>
      </c>
      <c r="AB13" s="1">
        <v>16.75</v>
      </c>
    </row>
    <row r="14" spans="1:28">
      <c r="A14" s="17">
        <v>40707</v>
      </c>
      <c r="B14" s="1" t="s">
        <v>107</v>
      </c>
      <c r="C14" s="1" t="s">
        <v>108</v>
      </c>
      <c r="D14" s="1" t="s">
        <v>14</v>
      </c>
      <c r="E14" s="1">
        <v>21.37</v>
      </c>
      <c r="F14" s="1">
        <v>14.68</v>
      </c>
      <c r="G14" s="1">
        <v>5.43</v>
      </c>
      <c r="H14" s="1">
        <v>1.41</v>
      </c>
      <c r="I14" s="1">
        <v>17.559999999999999</v>
      </c>
      <c r="J14" s="1">
        <v>13.88</v>
      </c>
      <c r="K14" s="1">
        <v>23</v>
      </c>
      <c r="L14" s="1">
        <v>24.46</v>
      </c>
      <c r="M14" s="1">
        <v>27.54</v>
      </c>
      <c r="N14" s="1">
        <v>28.19</v>
      </c>
      <c r="O14" s="1">
        <v>30.6</v>
      </c>
      <c r="P14" s="1">
        <v>32.840000000000003</v>
      </c>
      <c r="Q14" s="1">
        <v>30.33</v>
      </c>
      <c r="R14" s="1">
        <v>29.72</v>
      </c>
      <c r="S14" s="1">
        <v>30.34</v>
      </c>
      <c r="T14" s="1">
        <v>29.43</v>
      </c>
      <c r="U14" s="1">
        <v>26.69</v>
      </c>
      <c r="V14" s="1">
        <v>28.08</v>
      </c>
      <c r="W14" s="1">
        <v>26.91</v>
      </c>
      <c r="X14" s="1">
        <v>26.02</v>
      </c>
      <c r="Y14" s="1">
        <v>25.96</v>
      </c>
      <c r="Z14" s="1">
        <v>21.55</v>
      </c>
      <c r="AA14" s="1">
        <v>20.16</v>
      </c>
      <c r="AB14" s="1">
        <v>18.13</v>
      </c>
    </row>
    <row r="15" spans="1:28">
      <c r="A15" s="17">
        <v>40708</v>
      </c>
      <c r="B15" s="1" t="s">
        <v>107</v>
      </c>
      <c r="C15" s="1" t="s">
        <v>108</v>
      </c>
      <c r="D15" s="1" t="s">
        <v>14</v>
      </c>
      <c r="E15" s="1">
        <v>19.829999999999998</v>
      </c>
      <c r="F15" s="1">
        <v>15.85</v>
      </c>
      <c r="G15" s="1">
        <v>2.2000000000000002</v>
      </c>
      <c r="H15" s="1">
        <v>14.94</v>
      </c>
      <c r="I15" s="1">
        <v>21.91</v>
      </c>
      <c r="J15" s="1">
        <v>14.95</v>
      </c>
      <c r="K15" s="1">
        <v>22.72</v>
      </c>
      <c r="L15" s="1">
        <v>25.83</v>
      </c>
      <c r="M15" s="1">
        <v>26.16</v>
      </c>
      <c r="N15" s="1">
        <v>23.42</v>
      </c>
      <c r="O15" s="1">
        <v>25.51</v>
      </c>
      <c r="P15" s="1">
        <v>24.96</v>
      </c>
      <c r="Q15" s="1">
        <v>27.18</v>
      </c>
      <c r="R15" s="1">
        <v>25.28</v>
      </c>
      <c r="S15" s="1">
        <v>29.1</v>
      </c>
      <c r="T15" s="1">
        <v>30.75</v>
      </c>
      <c r="U15" s="1">
        <v>33.18</v>
      </c>
      <c r="V15" s="1">
        <v>26.6</v>
      </c>
      <c r="W15" s="1">
        <v>26.63</v>
      </c>
      <c r="X15" s="1">
        <v>26.33</v>
      </c>
      <c r="Y15" s="1">
        <v>28.06</v>
      </c>
      <c r="Z15" s="1">
        <v>23.46</v>
      </c>
      <c r="AA15" s="1">
        <v>20.12</v>
      </c>
      <c r="AB15" s="1">
        <v>16.09</v>
      </c>
    </row>
    <row r="16" spans="1:28">
      <c r="A16" s="17">
        <v>40709</v>
      </c>
      <c r="B16" s="1" t="s">
        <v>107</v>
      </c>
      <c r="C16" s="1" t="s">
        <v>108</v>
      </c>
      <c r="D16" s="1" t="s">
        <v>14</v>
      </c>
      <c r="E16" s="1">
        <v>-21.64</v>
      </c>
      <c r="F16" s="1">
        <v>-40.57</v>
      </c>
      <c r="G16" s="1">
        <v>1.42</v>
      </c>
      <c r="H16" s="1">
        <v>7.67</v>
      </c>
      <c r="I16" s="1">
        <v>17.37</v>
      </c>
      <c r="J16" s="1">
        <v>18.649999999999999</v>
      </c>
      <c r="K16" s="1">
        <v>21.5</v>
      </c>
      <c r="L16" s="1">
        <v>22.51</v>
      </c>
      <c r="M16" s="1">
        <v>24.16</v>
      </c>
      <c r="N16" s="1">
        <v>27.52</v>
      </c>
      <c r="O16" s="1">
        <v>26.94</v>
      </c>
      <c r="P16" s="1">
        <v>26.35</v>
      </c>
      <c r="Q16" s="1">
        <v>42.58</v>
      </c>
      <c r="R16" s="1">
        <v>28.94</v>
      </c>
      <c r="S16" s="1">
        <v>27.48</v>
      </c>
      <c r="T16" s="1">
        <v>29.62</v>
      </c>
      <c r="U16" s="1">
        <v>32.07</v>
      </c>
      <c r="V16" s="1">
        <v>33.07</v>
      </c>
      <c r="W16" s="1">
        <v>28.21</v>
      </c>
      <c r="X16" s="1">
        <v>27.43</v>
      </c>
      <c r="Y16" s="1">
        <v>26.51</v>
      </c>
      <c r="Z16" s="1">
        <v>24.04</v>
      </c>
      <c r="AA16" s="1">
        <v>27.87</v>
      </c>
      <c r="AB16" s="1">
        <v>25.73</v>
      </c>
    </row>
    <row r="17" spans="1:28">
      <c r="A17" s="17">
        <v>40710</v>
      </c>
      <c r="B17" s="1" t="s">
        <v>107</v>
      </c>
      <c r="C17" s="1" t="s">
        <v>108</v>
      </c>
      <c r="D17" s="1" t="s">
        <v>14</v>
      </c>
      <c r="E17" s="1">
        <v>24.43</v>
      </c>
      <c r="F17" s="1">
        <v>23.17</v>
      </c>
      <c r="G17" s="1">
        <v>15.8</v>
      </c>
      <c r="H17" s="1">
        <v>18.25</v>
      </c>
      <c r="I17" s="1">
        <v>20.329999999999998</v>
      </c>
      <c r="J17" s="1">
        <v>19.73</v>
      </c>
      <c r="K17" s="1">
        <v>24.32</v>
      </c>
      <c r="L17" s="1">
        <v>40.72</v>
      </c>
      <c r="M17" s="1">
        <v>41.47</v>
      </c>
      <c r="N17" s="1">
        <v>31.45</v>
      </c>
      <c r="O17" s="1">
        <v>43.69</v>
      </c>
      <c r="P17" s="1">
        <v>28.57</v>
      </c>
      <c r="Q17" s="1">
        <v>33.93</v>
      </c>
      <c r="R17" s="1">
        <v>72.069999999999993</v>
      </c>
      <c r="S17" s="1">
        <v>103.78</v>
      </c>
      <c r="T17" s="1">
        <v>37.24</v>
      </c>
      <c r="U17" s="1">
        <v>40.28</v>
      </c>
      <c r="V17" s="1">
        <v>36.25</v>
      </c>
      <c r="W17" s="1">
        <v>50.27</v>
      </c>
      <c r="X17" s="1">
        <v>29.11</v>
      </c>
      <c r="Y17" s="1">
        <v>42.11</v>
      </c>
      <c r="Z17" s="1">
        <v>34.71</v>
      </c>
      <c r="AA17" s="1">
        <v>23.12</v>
      </c>
      <c r="AB17" s="1">
        <v>147.22</v>
      </c>
    </row>
    <row r="18" spans="1:28">
      <c r="A18" s="17">
        <v>40711</v>
      </c>
      <c r="B18" s="1" t="s">
        <v>107</v>
      </c>
      <c r="C18" s="1" t="s">
        <v>108</v>
      </c>
      <c r="D18" s="1" t="s">
        <v>14</v>
      </c>
      <c r="E18" s="1">
        <v>19.510000000000002</v>
      </c>
      <c r="F18" s="1">
        <v>22.46</v>
      </c>
      <c r="G18" s="1">
        <v>20.61</v>
      </c>
      <c r="H18" s="1">
        <v>25.81</v>
      </c>
      <c r="I18" s="1">
        <v>27.38</v>
      </c>
      <c r="J18" s="1">
        <v>23.05</v>
      </c>
      <c r="K18" s="1">
        <v>25.79</v>
      </c>
      <c r="L18" s="1">
        <v>69.53</v>
      </c>
      <c r="M18" s="1">
        <v>30.7</v>
      </c>
      <c r="N18" s="1">
        <v>29.4</v>
      </c>
      <c r="O18" s="1">
        <v>36.54</v>
      </c>
      <c r="P18" s="1">
        <v>31.67</v>
      </c>
      <c r="Q18" s="1">
        <v>34.1</v>
      </c>
      <c r="R18" s="1">
        <v>31.28</v>
      </c>
      <c r="S18" s="1">
        <v>38.630000000000003</v>
      </c>
      <c r="T18" s="1">
        <v>54.55</v>
      </c>
      <c r="U18" s="1">
        <v>30.47</v>
      </c>
      <c r="V18" s="1">
        <v>43.52</v>
      </c>
      <c r="W18" s="1">
        <v>30.02</v>
      </c>
      <c r="X18" s="1">
        <v>30.47</v>
      </c>
      <c r="Y18" s="1">
        <v>34.24</v>
      </c>
      <c r="Z18" s="1">
        <v>28.74</v>
      </c>
      <c r="AA18" s="1">
        <v>24.68</v>
      </c>
      <c r="AB18" s="1">
        <v>24.14</v>
      </c>
    </row>
    <row r="19" spans="1:28">
      <c r="A19" s="17">
        <v>40712</v>
      </c>
      <c r="B19" s="1" t="s">
        <v>107</v>
      </c>
      <c r="C19" s="1" t="s">
        <v>108</v>
      </c>
      <c r="D19" s="1" t="s">
        <v>14</v>
      </c>
      <c r="E19" s="1">
        <v>23.44</v>
      </c>
      <c r="F19" s="1">
        <v>23.29</v>
      </c>
      <c r="G19" s="1">
        <v>20.23</v>
      </c>
      <c r="H19" s="1">
        <v>19.170000000000002</v>
      </c>
      <c r="I19" s="1">
        <v>18.600000000000001</v>
      </c>
      <c r="J19" s="1">
        <v>16.760000000000002</v>
      </c>
      <c r="K19" s="1">
        <v>32.44</v>
      </c>
      <c r="L19" s="1">
        <v>24.27</v>
      </c>
      <c r="M19" s="1">
        <v>23.71</v>
      </c>
      <c r="N19" s="1">
        <v>24.79</v>
      </c>
      <c r="O19" s="1">
        <v>25.94</v>
      </c>
      <c r="P19" s="1">
        <v>25.36</v>
      </c>
      <c r="Q19" s="1">
        <v>24.56</v>
      </c>
      <c r="R19" s="1">
        <v>25.39</v>
      </c>
      <c r="S19" s="1">
        <v>25.68</v>
      </c>
      <c r="T19" s="1">
        <v>26.7</v>
      </c>
      <c r="U19" s="1">
        <v>26.61</v>
      </c>
      <c r="V19" s="1">
        <v>26.61</v>
      </c>
      <c r="W19" s="1">
        <v>24.75</v>
      </c>
      <c r="X19" s="1">
        <v>25.07</v>
      </c>
      <c r="Y19" s="1">
        <v>25.53</v>
      </c>
      <c r="Z19" s="1">
        <v>24.41</v>
      </c>
      <c r="AA19" s="1">
        <v>21.39</v>
      </c>
      <c r="AB19" s="1">
        <v>19.63</v>
      </c>
    </row>
    <row r="20" spans="1:28">
      <c r="A20" s="17">
        <v>40713</v>
      </c>
      <c r="B20" s="1" t="s">
        <v>107</v>
      </c>
      <c r="C20" s="1" t="s">
        <v>108</v>
      </c>
      <c r="D20" s="1" t="s">
        <v>14</v>
      </c>
      <c r="E20" s="1">
        <v>16.46</v>
      </c>
      <c r="F20" s="1">
        <v>8.85</v>
      </c>
      <c r="G20" s="1">
        <v>-22.79</v>
      </c>
      <c r="H20" s="1">
        <v>-5.64</v>
      </c>
      <c r="I20" s="1">
        <v>12.72</v>
      </c>
      <c r="J20" s="1">
        <v>-119.13</v>
      </c>
      <c r="K20" s="1">
        <v>13.87</v>
      </c>
      <c r="L20" s="1">
        <v>19.96</v>
      </c>
      <c r="M20" s="1">
        <v>21.66</v>
      </c>
      <c r="N20" s="1">
        <v>21.96</v>
      </c>
      <c r="O20" s="1">
        <v>22.85</v>
      </c>
      <c r="P20" s="1">
        <v>24.25</v>
      </c>
      <c r="Q20" s="1">
        <v>23.41</v>
      </c>
      <c r="R20" s="1">
        <v>23.63</v>
      </c>
      <c r="S20" s="1">
        <v>25.72</v>
      </c>
      <c r="T20" s="1">
        <v>26</v>
      </c>
      <c r="U20" s="1">
        <v>26.76</v>
      </c>
      <c r="V20" s="1">
        <v>26.24</v>
      </c>
      <c r="W20" s="1">
        <v>24.63</v>
      </c>
      <c r="X20" s="1">
        <v>23.15</v>
      </c>
      <c r="Y20" s="1">
        <v>24.69</v>
      </c>
      <c r="Z20" s="1">
        <v>24.79</v>
      </c>
      <c r="AA20" s="1">
        <v>22.9</v>
      </c>
      <c r="AB20" s="1">
        <v>20.66</v>
      </c>
    </row>
    <row r="21" spans="1:28">
      <c r="A21" s="17">
        <v>40714</v>
      </c>
      <c r="B21" s="1" t="s">
        <v>107</v>
      </c>
      <c r="C21" s="1" t="s">
        <v>108</v>
      </c>
      <c r="D21" s="1" t="s">
        <v>14</v>
      </c>
      <c r="E21" s="1">
        <v>19.059999999999999</v>
      </c>
      <c r="F21" s="1">
        <v>18.86</v>
      </c>
      <c r="G21" s="1">
        <v>11.19</v>
      </c>
      <c r="H21" s="1">
        <v>13.75</v>
      </c>
      <c r="I21" s="1">
        <v>20.79</v>
      </c>
      <c r="J21" s="1">
        <v>19.45</v>
      </c>
      <c r="K21" s="1">
        <v>20.73</v>
      </c>
      <c r="L21" s="1">
        <v>24.08</v>
      </c>
      <c r="M21" s="1">
        <v>24.77</v>
      </c>
      <c r="N21" s="1">
        <v>25.31</v>
      </c>
      <c r="O21" s="1">
        <v>27.24</v>
      </c>
      <c r="P21" s="1">
        <v>26.55</v>
      </c>
      <c r="Q21" s="1">
        <v>26.62</v>
      </c>
      <c r="R21" s="1">
        <v>27.1</v>
      </c>
      <c r="S21" s="1">
        <v>27.43</v>
      </c>
      <c r="T21" s="1">
        <v>27.94</v>
      </c>
      <c r="U21" s="1">
        <v>26.65</v>
      </c>
      <c r="V21" s="1">
        <v>26.05</v>
      </c>
      <c r="W21" s="1">
        <v>24.14</v>
      </c>
      <c r="X21" s="1">
        <v>25.1</v>
      </c>
      <c r="Y21" s="1">
        <v>26.41</v>
      </c>
      <c r="Z21" s="1">
        <v>25.19</v>
      </c>
      <c r="AA21" s="1">
        <v>27.1</v>
      </c>
      <c r="AB21" s="1">
        <v>59.58</v>
      </c>
    </row>
    <row r="22" spans="1:28">
      <c r="A22" s="17">
        <v>40715</v>
      </c>
      <c r="B22" s="1" t="s">
        <v>107</v>
      </c>
      <c r="C22" s="1" t="s">
        <v>108</v>
      </c>
      <c r="D22" s="1" t="s">
        <v>14</v>
      </c>
      <c r="E22" s="1">
        <v>23.23</v>
      </c>
      <c r="F22" s="1">
        <v>24.6</v>
      </c>
      <c r="G22" s="1">
        <v>22.37</v>
      </c>
      <c r="H22" s="1">
        <v>23.08</v>
      </c>
      <c r="I22" s="1">
        <v>237.7</v>
      </c>
      <c r="J22" s="1">
        <v>22.51</v>
      </c>
      <c r="K22" s="1">
        <v>25.95</v>
      </c>
      <c r="L22" s="1">
        <v>27.12</v>
      </c>
      <c r="M22" s="1">
        <v>41.91</v>
      </c>
      <c r="N22" s="1">
        <v>38.770000000000003</v>
      </c>
      <c r="O22" s="1">
        <v>48.32</v>
      </c>
      <c r="P22" s="1">
        <v>74.66</v>
      </c>
      <c r="Q22" s="1">
        <v>59.32</v>
      </c>
      <c r="R22" s="1">
        <v>46.93</v>
      </c>
      <c r="S22" s="1">
        <v>56.34</v>
      </c>
      <c r="T22" s="1">
        <v>46.79</v>
      </c>
      <c r="U22" s="1">
        <v>32.770000000000003</v>
      </c>
      <c r="V22" s="1">
        <v>47.45</v>
      </c>
      <c r="W22" s="1">
        <v>33.46</v>
      </c>
      <c r="X22" s="1">
        <v>30.53</v>
      </c>
      <c r="Y22" s="1">
        <v>28.96</v>
      </c>
      <c r="Z22" s="1">
        <v>24.39</v>
      </c>
      <c r="AA22" s="1">
        <v>108.66</v>
      </c>
      <c r="AB22" s="1">
        <v>137.44</v>
      </c>
    </row>
    <row r="23" spans="1:28">
      <c r="A23" s="17">
        <v>40716</v>
      </c>
      <c r="B23" s="1" t="s">
        <v>107</v>
      </c>
      <c r="C23" s="1" t="s">
        <v>108</v>
      </c>
      <c r="D23" s="1" t="s">
        <v>14</v>
      </c>
      <c r="E23" s="1">
        <v>68.099999999999994</v>
      </c>
      <c r="F23" s="1">
        <v>26.33</v>
      </c>
      <c r="G23" s="1">
        <v>29.06</v>
      </c>
      <c r="H23" s="1">
        <v>122.72</v>
      </c>
      <c r="I23" s="1">
        <v>27.82</v>
      </c>
      <c r="J23" s="1">
        <v>26.76</v>
      </c>
      <c r="K23" s="1">
        <v>29.94</v>
      </c>
      <c r="L23" s="1">
        <v>27.64</v>
      </c>
      <c r="M23" s="1">
        <v>60.85</v>
      </c>
      <c r="N23" s="1">
        <v>38.82</v>
      </c>
      <c r="O23" s="1">
        <v>74.7</v>
      </c>
      <c r="P23" s="1">
        <v>77.66</v>
      </c>
      <c r="Q23" s="1">
        <v>92.7</v>
      </c>
      <c r="R23" s="1">
        <v>28.24</v>
      </c>
      <c r="S23" s="1">
        <v>60</v>
      </c>
      <c r="T23" s="1">
        <v>81.349999999999994</v>
      </c>
      <c r="U23" s="1">
        <v>37.700000000000003</v>
      </c>
      <c r="V23" s="1">
        <v>28.99</v>
      </c>
      <c r="W23" s="1">
        <v>60.51</v>
      </c>
      <c r="X23" s="1">
        <v>24.44</v>
      </c>
      <c r="Y23" s="1">
        <v>38.1</v>
      </c>
      <c r="Z23" s="1">
        <v>25.8</v>
      </c>
      <c r="AA23" s="1">
        <v>45.15</v>
      </c>
      <c r="AB23" s="1">
        <v>40.54</v>
      </c>
    </row>
    <row r="24" spans="1:28">
      <c r="A24" s="17">
        <v>40717</v>
      </c>
      <c r="B24" s="1" t="s">
        <v>107</v>
      </c>
      <c r="C24" s="1" t="s">
        <v>108</v>
      </c>
      <c r="D24" s="1" t="s">
        <v>14</v>
      </c>
      <c r="E24" s="1">
        <v>15.85</v>
      </c>
      <c r="F24" s="1">
        <v>44.68</v>
      </c>
      <c r="G24" s="1">
        <v>33.06</v>
      </c>
      <c r="H24" s="1">
        <v>74.040000000000006</v>
      </c>
      <c r="I24" s="1">
        <v>72.900000000000006</v>
      </c>
      <c r="J24" s="1">
        <v>20.71</v>
      </c>
      <c r="K24" s="1">
        <v>109.99</v>
      </c>
      <c r="L24" s="1">
        <v>26.13</v>
      </c>
      <c r="M24" s="1">
        <v>27.28</v>
      </c>
      <c r="N24" s="1">
        <v>26.66</v>
      </c>
      <c r="O24" s="1">
        <v>24.66</v>
      </c>
      <c r="P24" s="1">
        <v>21.75</v>
      </c>
      <c r="Q24" s="1">
        <v>44.7</v>
      </c>
      <c r="R24" s="1">
        <v>21.41</v>
      </c>
      <c r="S24" s="1">
        <v>15.12</v>
      </c>
      <c r="T24" s="1">
        <v>19.55</v>
      </c>
      <c r="U24" s="1">
        <v>30.09</v>
      </c>
      <c r="V24" s="1">
        <v>24.85</v>
      </c>
      <c r="W24" s="1">
        <v>25.13</v>
      </c>
      <c r="X24" s="1">
        <v>44.03</v>
      </c>
      <c r="Y24" s="1">
        <v>26.4</v>
      </c>
      <c r="Z24" s="1">
        <v>24.12</v>
      </c>
      <c r="AA24" s="1">
        <v>70.27</v>
      </c>
      <c r="AB24" s="1">
        <v>23.2</v>
      </c>
    </row>
    <row r="25" spans="1:28">
      <c r="A25" s="17">
        <v>40718</v>
      </c>
      <c r="B25" s="1" t="s">
        <v>107</v>
      </c>
      <c r="C25" s="1" t="s">
        <v>108</v>
      </c>
      <c r="D25" s="1" t="s">
        <v>14</v>
      </c>
      <c r="E25" s="1">
        <v>17.8</v>
      </c>
      <c r="F25" s="1">
        <v>15.86</v>
      </c>
      <c r="G25" s="1">
        <v>13.14</v>
      </c>
      <c r="H25" s="1">
        <v>16.55</v>
      </c>
      <c r="I25" s="1">
        <v>20.68</v>
      </c>
      <c r="J25" s="1">
        <v>27.12</v>
      </c>
      <c r="K25" s="1">
        <v>22.72</v>
      </c>
      <c r="L25" s="1">
        <v>25.11</v>
      </c>
      <c r="M25" s="1">
        <v>27.01</v>
      </c>
      <c r="N25" s="1">
        <v>29.28</v>
      </c>
      <c r="O25" s="1">
        <v>27.04</v>
      </c>
      <c r="P25" s="1">
        <v>29.18</v>
      </c>
      <c r="Q25" s="1">
        <v>29.13</v>
      </c>
      <c r="R25" s="1">
        <v>31.27</v>
      </c>
      <c r="S25" s="1">
        <v>35.07</v>
      </c>
      <c r="T25" s="1">
        <v>55.26</v>
      </c>
      <c r="U25" s="1">
        <v>28.28</v>
      </c>
      <c r="V25" s="1">
        <v>28.58</v>
      </c>
      <c r="W25" s="1">
        <v>26.56</v>
      </c>
      <c r="X25" s="1">
        <v>67.5</v>
      </c>
      <c r="Y25" s="1">
        <v>38.49</v>
      </c>
      <c r="Z25" s="1">
        <v>23.53</v>
      </c>
      <c r="AA25" s="1">
        <v>25.29</v>
      </c>
      <c r="AB25" s="1">
        <v>22.19</v>
      </c>
    </row>
    <row r="26" spans="1:28">
      <c r="A26" s="17">
        <v>40719</v>
      </c>
      <c r="B26" s="1" t="s">
        <v>107</v>
      </c>
      <c r="C26" s="1" t="s">
        <v>108</v>
      </c>
      <c r="D26" s="1" t="s">
        <v>14</v>
      </c>
      <c r="E26" s="1">
        <v>20.2</v>
      </c>
      <c r="F26" s="1">
        <v>14.6</v>
      </c>
      <c r="G26" s="1">
        <v>18.940000000000001</v>
      </c>
      <c r="H26" s="1">
        <v>17.45</v>
      </c>
      <c r="I26" s="1">
        <v>17.600000000000001</v>
      </c>
      <c r="J26" s="1">
        <v>-10.19</v>
      </c>
      <c r="K26" s="1">
        <v>17.05</v>
      </c>
      <c r="L26" s="1">
        <v>21.31</v>
      </c>
      <c r="M26" s="1">
        <v>29.68</v>
      </c>
      <c r="N26" s="1">
        <v>24.65</v>
      </c>
      <c r="O26" s="1">
        <v>26.21</v>
      </c>
      <c r="P26" s="1">
        <v>26.19</v>
      </c>
      <c r="Q26" s="1">
        <v>28.83</v>
      </c>
      <c r="R26" s="1">
        <v>30.56</v>
      </c>
      <c r="S26" s="1">
        <v>29.77</v>
      </c>
      <c r="T26" s="1">
        <v>26.54</v>
      </c>
      <c r="U26" s="1">
        <v>40.880000000000003</v>
      </c>
      <c r="V26" s="1">
        <v>31.18</v>
      </c>
      <c r="W26" s="1">
        <v>26.36</v>
      </c>
      <c r="X26" s="1">
        <v>24.42</v>
      </c>
      <c r="Y26" s="1">
        <v>25.87</v>
      </c>
      <c r="Z26" s="1">
        <v>24.41</v>
      </c>
      <c r="AA26" s="1">
        <v>23.01</v>
      </c>
      <c r="AB26" s="1">
        <v>22.38</v>
      </c>
    </row>
    <row r="27" spans="1:28">
      <c r="A27" s="17">
        <v>40720</v>
      </c>
      <c r="B27" s="1" t="s">
        <v>107</v>
      </c>
      <c r="C27" s="1" t="s">
        <v>108</v>
      </c>
      <c r="D27" s="1" t="s">
        <v>14</v>
      </c>
      <c r="E27" s="1">
        <v>18.3</v>
      </c>
      <c r="F27" s="1">
        <v>16.37</v>
      </c>
      <c r="G27" s="1">
        <v>16.059999999999999</v>
      </c>
      <c r="H27" s="1">
        <v>16.600000000000001</v>
      </c>
      <c r="I27" s="1">
        <v>37.619999999999997</v>
      </c>
      <c r="J27" s="1">
        <v>19.739999999999998</v>
      </c>
      <c r="K27" s="1">
        <v>28.38</v>
      </c>
      <c r="L27" s="1">
        <v>18.72</v>
      </c>
      <c r="M27" s="1">
        <v>21.55</v>
      </c>
      <c r="N27" s="1">
        <v>23.97</v>
      </c>
      <c r="O27" s="1">
        <v>36.020000000000003</v>
      </c>
      <c r="P27" s="1">
        <v>25.22</v>
      </c>
      <c r="Q27" s="1">
        <v>28.06</v>
      </c>
      <c r="R27" s="1">
        <v>27.14</v>
      </c>
      <c r="S27" s="1">
        <v>30.73</v>
      </c>
      <c r="T27" s="1">
        <v>33.29</v>
      </c>
      <c r="U27" s="1">
        <v>43.59</v>
      </c>
      <c r="V27" s="1">
        <v>38.81</v>
      </c>
      <c r="W27" s="1">
        <v>81.73</v>
      </c>
      <c r="X27" s="1">
        <v>39.6</v>
      </c>
      <c r="Y27" s="1">
        <v>26.46</v>
      </c>
      <c r="Z27" s="1">
        <v>24.18</v>
      </c>
      <c r="AA27" s="1">
        <v>24.31</v>
      </c>
      <c r="AB27" s="1">
        <v>22.18</v>
      </c>
    </row>
    <row r="28" spans="1:28">
      <c r="A28" s="17">
        <v>40721</v>
      </c>
      <c r="B28" s="1" t="s">
        <v>107</v>
      </c>
      <c r="C28" s="1" t="s">
        <v>108</v>
      </c>
      <c r="D28" s="1" t="s">
        <v>14</v>
      </c>
      <c r="E28" s="1">
        <v>14.56</v>
      </c>
      <c r="F28" s="1">
        <v>16.71</v>
      </c>
      <c r="G28" s="1">
        <v>-31.37</v>
      </c>
      <c r="H28" s="1">
        <v>-2.1800000000000002</v>
      </c>
      <c r="I28" s="1">
        <v>15.11</v>
      </c>
      <c r="J28" s="1">
        <v>19.71</v>
      </c>
      <c r="K28" s="1">
        <v>22.31</v>
      </c>
      <c r="L28" s="1">
        <v>21.13</v>
      </c>
      <c r="M28" s="1">
        <v>47.39</v>
      </c>
      <c r="N28" s="1">
        <v>22.89</v>
      </c>
      <c r="O28" s="1">
        <v>21.81</v>
      </c>
      <c r="P28" s="1">
        <v>21.05</v>
      </c>
      <c r="Q28" s="1">
        <v>21.55</v>
      </c>
      <c r="R28" s="1">
        <v>22.13</v>
      </c>
      <c r="S28" s="1">
        <v>23.72</v>
      </c>
      <c r="T28" s="1">
        <v>25.19</v>
      </c>
      <c r="U28" s="1">
        <v>25.28</v>
      </c>
      <c r="V28" s="1">
        <v>25.81</v>
      </c>
      <c r="W28" s="1">
        <v>24.92</v>
      </c>
      <c r="X28" s="1">
        <v>25.63</v>
      </c>
      <c r="Y28" s="1">
        <v>26.95</v>
      </c>
      <c r="Z28" s="1">
        <v>25.76</v>
      </c>
      <c r="AA28" s="1">
        <v>31.45</v>
      </c>
      <c r="AB28" s="1">
        <v>61.33</v>
      </c>
    </row>
    <row r="29" spans="1:28">
      <c r="A29" s="17">
        <v>40722</v>
      </c>
      <c r="B29" s="1" t="s">
        <v>107</v>
      </c>
      <c r="C29" s="1" t="s">
        <v>108</v>
      </c>
      <c r="D29" s="1" t="s">
        <v>14</v>
      </c>
      <c r="E29" s="1">
        <v>20.76</v>
      </c>
      <c r="F29" s="1">
        <v>25.97</v>
      </c>
      <c r="G29" s="1">
        <v>19.32</v>
      </c>
      <c r="H29" s="1">
        <v>40.880000000000003</v>
      </c>
      <c r="I29" s="1">
        <v>90.9</v>
      </c>
      <c r="J29" s="1">
        <v>21.75</v>
      </c>
      <c r="K29" s="1">
        <v>25.52</v>
      </c>
      <c r="L29" s="1">
        <v>26.95</v>
      </c>
      <c r="M29" s="1">
        <v>38.1</v>
      </c>
      <c r="N29" s="1">
        <v>33.090000000000003</v>
      </c>
      <c r="O29" s="1">
        <v>29.16</v>
      </c>
      <c r="P29" s="1">
        <v>27.45</v>
      </c>
      <c r="Q29" s="1">
        <v>41.44</v>
      </c>
      <c r="R29" s="1">
        <v>42.77</v>
      </c>
      <c r="S29" s="1">
        <v>83.17</v>
      </c>
      <c r="T29" s="1">
        <v>32.549999999999997</v>
      </c>
      <c r="U29" s="1">
        <v>44.95</v>
      </c>
      <c r="V29" s="1">
        <v>30.65</v>
      </c>
      <c r="W29" s="1">
        <v>42.1</v>
      </c>
      <c r="X29" s="1">
        <v>28.51</v>
      </c>
      <c r="Y29" s="1">
        <v>29.96</v>
      </c>
      <c r="Z29" s="1">
        <v>28.15</v>
      </c>
      <c r="AA29" s="1">
        <v>23.74</v>
      </c>
      <c r="AB29" s="1">
        <v>20.62</v>
      </c>
    </row>
    <row r="30" spans="1:28">
      <c r="A30" s="17">
        <v>40723</v>
      </c>
      <c r="B30" s="1" t="s">
        <v>107</v>
      </c>
      <c r="C30" s="1" t="s">
        <v>108</v>
      </c>
      <c r="D30" s="1" t="s">
        <v>14</v>
      </c>
      <c r="E30" s="1">
        <v>7.2</v>
      </c>
      <c r="F30" s="1">
        <v>16.66</v>
      </c>
      <c r="G30" s="1">
        <v>16.850000000000001</v>
      </c>
      <c r="H30" s="1">
        <v>3.93</v>
      </c>
      <c r="I30" s="1">
        <v>20.66</v>
      </c>
      <c r="J30" s="1">
        <v>13.66</v>
      </c>
      <c r="K30" s="1">
        <v>20</v>
      </c>
      <c r="L30" s="1">
        <v>31.39</v>
      </c>
      <c r="M30" s="1">
        <v>25.41</v>
      </c>
      <c r="N30" s="1">
        <v>26.85</v>
      </c>
      <c r="O30" s="1">
        <v>31.7</v>
      </c>
      <c r="P30" s="1">
        <v>30.16</v>
      </c>
      <c r="Q30" s="1">
        <v>67.569999999999993</v>
      </c>
      <c r="R30" s="1">
        <v>28.88</v>
      </c>
      <c r="S30" s="1">
        <v>27.69</v>
      </c>
      <c r="T30" s="1">
        <v>44.45</v>
      </c>
      <c r="U30" s="1">
        <v>51.77</v>
      </c>
      <c r="V30" s="1">
        <v>59.48</v>
      </c>
      <c r="W30" s="1">
        <v>54.82</v>
      </c>
      <c r="X30" s="1">
        <v>29.54</v>
      </c>
      <c r="Y30" s="1">
        <v>29.61</v>
      </c>
      <c r="Z30" s="1">
        <v>26.53</v>
      </c>
      <c r="AA30" s="1">
        <v>20.56</v>
      </c>
      <c r="AB30" s="1">
        <v>20.93</v>
      </c>
    </row>
    <row r="31" spans="1:28">
      <c r="A31" s="17">
        <v>40724</v>
      </c>
      <c r="B31" s="1" t="s">
        <v>107</v>
      </c>
      <c r="C31" s="1" t="s">
        <v>108</v>
      </c>
      <c r="D31" s="1" t="s">
        <v>14</v>
      </c>
      <c r="E31" s="1">
        <v>20.65</v>
      </c>
      <c r="F31" s="1">
        <v>16.88</v>
      </c>
      <c r="G31" s="1">
        <v>16.96</v>
      </c>
      <c r="H31" s="1">
        <v>16.670000000000002</v>
      </c>
      <c r="I31" s="1">
        <v>17.14</v>
      </c>
      <c r="J31" s="1">
        <v>17.89</v>
      </c>
      <c r="K31" s="1">
        <v>22.11</v>
      </c>
      <c r="L31" s="1">
        <v>24.08</v>
      </c>
      <c r="M31" s="1">
        <v>26.73</v>
      </c>
      <c r="N31" s="1">
        <v>29.91</v>
      </c>
      <c r="O31" s="1">
        <v>27.67</v>
      </c>
      <c r="P31" s="1">
        <v>34.22</v>
      </c>
      <c r="Q31" s="1">
        <v>42.44</v>
      </c>
      <c r="R31" s="1">
        <v>41.17</v>
      </c>
      <c r="S31" s="1">
        <v>39.21</v>
      </c>
      <c r="T31" s="1">
        <v>63.18</v>
      </c>
      <c r="U31" s="1">
        <v>56.79</v>
      </c>
      <c r="V31" s="1">
        <v>54.98</v>
      </c>
      <c r="W31" s="1">
        <v>50.23</v>
      </c>
      <c r="X31" s="1">
        <v>34.75</v>
      </c>
      <c r="Y31" s="1">
        <v>42.78</v>
      </c>
      <c r="Z31" s="1">
        <v>29.1</v>
      </c>
      <c r="AA31" s="1">
        <v>31.71</v>
      </c>
      <c r="AB31" s="1">
        <v>26.15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SupportData</vt:lpstr>
      <vt:lpstr>Weather</vt:lpstr>
      <vt:lpstr>LMP</vt:lpstr>
      <vt:lpstr>LMP!_FilterDatabase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hwmiller</dc:creator>
  <cp:lastModifiedBy>Andrew Ross</cp:lastModifiedBy>
  <cp:revision>0</cp:revision>
  <cp:lastPrinted>2011-10-16T23:34:10Z</cp:lastPrinted>
  <dcterms:created xsi:type="dcterms:W3CDTF">2011-10-16T00:38:20Z</dcterms:created>
  <dcterms:modified xsi:type="dcterms:W3CDTF">2024-10-25T20:59:30Z</dcterms:modified>
</cp:coreProperties>
</file>